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ارزیابی عملکرد استانداری\98\اختصاصی\"/>
    </mc:Choice>
  </mc:AlternateContent>
  <bookViews>
    <workbookView xWindow="0" yWindow="0" windowWidth="20400" windowHeight="7605" tabRatio="602" activeTab="5"/>
  </bookViews>
  <sheets>
    <sheet name="معاونت بهداشت " sheetId="21" r:id="rId1"/>
    <sheet name="معاونت درمان " sheetId="22" r:id="rId2"/>
    <sheet name="آموزشی" sheetId="23" r:id="rId3"/>
    <sheet name="تحقیقات " sheetId="24" r:id="rId4"/>
    <sheet name="غذا و دارو " sheetId="27" r:id="rId5"/>
    <sheet name="طب ایرانی" sheetId="26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27" l="1"/>
  <c r="BH6" i="27"/>
  <c r="BG6" i="27"/>
  <c r="BF6" i="27"/>
  <c r="BE6" i="27"/>
  <c r="BD6" i="27"/>
  <c r="BC6" i="27"/>
  <c r="BB6" i="27"/>
  <c r="BA6" i="27"/>
  <c r="AZ6" i="27"/>
  <c r="AY6" i="27"/>
  <c r="BQ2" i="22" l="1"/>
  <c r="BP2" i="22" s="1"/>
  <c r="BM5" i="21" l="1"/>
  <c r="BL5" i="21"/>
  <c r="BK5" i="21"/>
  <c r="BJ5" i="21"/>
  <c r="BI5" i="21"/>
  <c r="BH5" i="21"/>
  <c r="BG5" i="21"/>
  <c r="BF5" i="21"/>
  <c r="BE5" i="21"/>
  <c r="BD5" i="21"/>
  <c r="BC5" i="21"/>
  <c r="BB5" i="21"/>
  <c r="BA5" i="21"/>
  <c r="AZ5" i="21"/>
  <c r="AY5" i="21"/>
  <c r="AX5" i="21"/>
  <c r="AW5" i="21"/>
  <c r="AU5" i="21"/>
  <c r="AT5" i="21"/>
  <c r="AS5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<sst xmlns="http://schemas.openxmlformats.org/spreadsheetml/2006/main" count="456" uniqueCount="236">
  <si>
    <t>شاهرود</t>
  </si>
  <si>
    <t>بم</t>
  </si>
  <si>
    <t>کرمانشاه</t>
  </si>
  <si>
    <t>اسدآباد</t>
  </si>
  <si>
    <t>گناباد</t>
  </si>
  <si>
    <t>زابل</t>
  </si>
  <si>
    <t>کردستان</t>
  </si>
  <si>
    <t>ساوه</t>
  </si>
  <si>
    <t>اهواز</t>
  </si>
  <si>
    <t>همدان</t>
  </si>
  <si>
    <t>نیشابور</t>
  </si>
  <si>
    <t>کرمان</t>
  </si>
  <si>
    <t>اصفهان</t>
  </si>
  <si>
    <t>ساری</t>
  </si>
  <si>
    <t>خوی</t>
  </si>
  <si>
    <t>رفسنجان</t>
  </si>
  <si>
    <t>یزد</t>
  </si>
  <si>
    <t>لارستان</t>
  </si>
  <si>
    <t>هرمزگان</t>
  </si>
  <si>
    <t>گراش</t>
  </si>
  <si>
    <t>کهگیلویه و بویراحمد</t>
  </si>
  <si>
    <t>بوشهر</t>
  </si>
  <si>
    <t>فسا</t>
  </si>
  <si>
    <t>زنجان</t>
  </si>
  <si>
    <t>لرستان</t>
  </si>
  <si>
    <t>مشهد</t>
  </si>
  <si>
    <t>مراغه</t>
  </si>
  <si>
    <t>سمنان</t>
  </si>
  <si>
    <t>سبزوار</t>
  </si>
  <si>
    <t>جهرم</t>
  </si>
  <si>
    <t>قزوین</t>
  </si>
  <si>
    <t>تربت جام</t>
  </si>
  <si>
    <t>گیلان</t>
  </si>
  <si>
    <t>گلستان</t>
  </si>
  <si>
    <t>شیراز</t>
  </si>
  <si>
    <t>تهران</t>
  </si>
  <si>
    <t>بابل</t>
  </si>
  <si>
    <t>البرز</t>
  </si>
  <si>
    <t>آبادان</t>
  </si>
  <si>
    <t>بهبهان</t>
  </si>
  <si>
    <t>کاشان</t>
  </si>
  <si>
    <t>دزفول</t>
  </si>
  <si>
    <t>آمادگی خانوار در برابر بلایا</t>
  </si>
  <si>
    <t>ایمنی غیر سازه ای واحدهای بهداشتی در برابر بلایا</t>
  </si>
  <si>
    <t>سراب</t>
  </si>
  <si>
    <t>ایرانشهر</t>
  </si>
  <si>
    <t>خلخال</t>
  </si>
  <si>
    <t>اراک</t>
  </si>
  <si>
    <t>اردبیل</t>
  </si>
  <si>
    <t>ارومیه</t>
  </si>
  <si>
    <t>ایران</t>
  </si>
  <si>
    <t>ایلام</t>
  </si>
  <si>
    <t>تبریز</t>
  </si>
  <si>
    <t>تربت حیدریه</t>
  </si>
  <si>
    <t>جیرفت</t>
  </si>
  <si>
    <t>خراسان جنوبی</t>
  </si>
  <si>
    <t>خراسان شمالی</t>
  </si>
  <si>
    <t>خمین</t>
  </si>
  <si>
    <t>سیرجان</t>
  </si>
  <si>
    <t>شهیدبهشتی</t>
  </si>
  <si>
    <t>اسفراین</t>
  </si>
  <si>
    <t>شهرکرد</t>
  </si>
  <si>
    <t>زاهدان</t>
  </si>
  <si>
    <t>شوشتر</t>
  </si>
  <si>
    <t>قم</t>
  </si>
  <si>
    <t>پوشش مکمل یاری ماهانه دانش آموزان با ویتامین د</t>
  </si>
  <si>
    <t>پوشش مکمل یاری ماهانه دانش آموزان با آهن</t>
  </si>
  <si>
    <t>مراکز تهیه، توزیع و عرضه مواد غذایی دارای شرایط بهداشتی</t>
  </si>
  <si>
    <t>درصد جمعیت حداقل یک بار خدمت گرفته به جمعیت تحت پوشش</t>
  </si>
  <si>
    <t>پوشش برنامه پزشک خانواده روستایی</t>
  </si>
  <si>
    <t>میزان مرگ ناشی از حوادث ترافیکی(معکوس)</t>
  </si>
  <si>
    <t>نسبت بیماران مبتلا به فشار خون با فشارخون كنترل شده</t>
  </si>
  <si>
    <t>نسبت بیماران مبتلا به دیابت با قند خون كنترل شده</t>
  </si>
  <si>
    <t>پوشش وارنیش فلوراید تراپی در کودکان 6 تا 14 سال</t>
  </si>
  <si>
    <t>عنوان شاخص</t>
  </si>
  <si>
    <t>ردیف</t>
  </si>
  <si>
    <t>درصد پوشش برنامه خودمراقبتي فردی</t>
  </si>
  <si>
    <t>شاغلین تحت پوشش معاینات سلامت شغلی</t>
  </si>
  <si>
    <t>شاغلین در مواجهه با عامل زيان آور صدا(شاخص معکوس)</t>
  </si>
  <si>
    <t>شاغلین در معرض عامل ارگونومیکی ایستگاه کار نامناسب و وضعیت نامناسب بدنی حین کار(شاخص معکوس)</t>
  </si>
  <si>
    <t>کارگاه‌های بازرسی شده</t>
  </si>
  <si>
    <t>درصد نمونه های میکروبی آب آشامیدنی مطابق با استاندارد در مناطق روستایی</t>
  </si>
  <si>
    <t>درصد نمونه های میکروبی آب آشامیدنی مطابق با استاندارد در مناطق شهری</t>
  </si>
  <si>
    <t>اماکن عمومی دارای شرایط بهداشتی</t>
  </si>
  <si>
    <t>اماکن عمومی و مراکز تهیه و توزیع مواد غذایی که قانون ممنوعیت استعمال مواد دخانی در آنها به اجرا در آمده است</t>
  </si>
  <si>
    <t>واحد های صنفی دارای مجوز عاملیت یا پروانه خرده فروشی محصولات دخانی</t>
  </si>
  <si>
    <t>شیوع مصرف دخانیات در افراد بالای 15 سال</t>
  </si>
  <si>
    <t>میزان پوشش واکسیناسیون کودکان با واکسن پنتاوالان</t>
  </si>
  <si>
    <t>میزان پوشش واکسیناسیون کودکان با واکسن ب ث ژ</t>
  </si>
  <si>
    <t>میزان پوشش واکسیناسیون کودکان با واکسن  MMR</t>
  </si>
  <si>
    <t>پوشش پزشک خانواده شهری دو استان فارس و مازندران</t>
  </si>
  <si>
    <t>میزان مرگ کودکان 1 تا 59 ماه در هزار تولد زنده(معکوس)</t>
  </si>
  <si>
    <t>میزان مرگ نوزادان در هزار تولد زنده (معکوس)</t>
  </si>
  <si>
    <t>مازندران</t>
  </si>
  <si>
    <t>شهید بهشتی</t>
  </si>
  <si>
    <t>بندرعباس</t>
  </si>
  <si>
    <t>یاسوج</t>
  </si>
  <si>
    <t>بیرجند</t>
  </si>
  <si>
    <t>بجنورد</t>
  </si>
  <si>
    <t>درصد</t>
  </si>
  <si>
    <t>تعداد اهداء عضو بیماران مرگ مغزی مراکز به ازای یک میلیون نفر جمعیت</t>
  </si>
  <si>
    <t>تعداد</t>
  </si>
  <si>
    <t>.</t>
  </si>
  <si>
    <t>تعداد تخت به هزار نفر جمعیت</t>
  </si>
  <si>
    <t xml:space="preserve">تعداد  </t>
  </si>
  <si>
    <t>زایمان طبیعی</t>
  </si>
  <si>
    <t>ضریب اشغال</t>
  </si>
  <si>
    <t xml:space="preserve">بیمار به تخت </t>
  </si>
  <si>
    <t xml:space="preserve">تهران </t>
  </si>
  <si>
    <t xml:space="preserve">ایران </t>
  </si>
  <si>
    <t>واحد سنجش</t>
  </si>
  <si>
    <t xml:space="preserve">سمنان </t>
  </si>
  <si>
    <t xml:space="preserve">زاهدان </t>
  </si>
  <si>
    <t>دانشگاه</t>
  </si>
  <si>
    <t>دانشیار به بالا به کل اعضای هیات علمی 98</t>
  </si>
  <si>
    <t>لارستان(لار)</t>
  </si>
  <si>
    <t>جيرفت</t>
  </si>
  <si>
    <t>تربت حيدريه</t>
  </si>
  <si>
    <t>کرج البرز</t>
  </si>
  <si>
    <t>توانبخشي بهزيستي</t>
  </si>
  <si>
    <t>ياسوج</t>
  </si>
  <si>
    <t>ايلام</t>
  </si>
  <si>
    <t>كردستان</t>
  </si>
  <si>
    <t>قزوين</t>
  </si>
  <si>
    <t>بيرجند</t>
  </si>
  <si>
    <t>اردبيل</t>
  </si>
  <si>
    <t>اروميه</t>
  </si>
  <si>
    <t>گيلان</t>
  </si>
  <si>
    <t>يزد</t>
  </si>
  <si>
    <t>ايران</t>
  </si>
  <si>
    <t>تبريز</t>
  </si>
  <si>
    <t>شيراز</t>
  </si>
  <si>
    <t>بهشتي</t>
  </si>
  <si>
    <t>رجایی</t>
  </si>
  <si>
    <t>انتقال خون</t>
  </si>
  <si>
    <t>پاستور</t>
  </si>
  <si>
    <t>اسد آباد</t>
  </si>
  <si>
    <t>دانشگاه علوم پزشکی آبادان</t>
  </si>
  <si>
    <t>دانشگاه علوم پزشکی اراک</t>
  </si>
  <si>
    <t>دانشگاه علوم پزشکی اردبیل</t>
  </si>
  <si>
    <t>دانشگاه علوم پزشکی ارومیه</t>
  </si>
  <si>
    <t>دانشگاه علوم پزشکی اسفراین</t>
  </si>
  <si>
    <t>دانشگاه علوم پزشکی اصفهان</t>
  </si>
  <si>
    <t>دانشگاه علوم پزشکی البرز</t>
  </si>
  <si>
    <t xml:space="preserve">دانشگاه علوم پزشکی اهواز </t>
  </si>
  <si>
    <t xml:space="preserve">دانشگاه علوم پزشکی ایران </t>
  </si>
  <si>
    <t>دانشگاه علوم پزشکی ایرانشهر</t>
  </si>
  <si>
    <t>دانشگاه علوم پزشکی ایلام</t>
  </si>
  <si>
    <t>دانشگاه علوم پزشکی بابل</t>
  </si>
  <si>
    <t>دانشگاه علوم پزشکی بجنورد</t>
  </si>
  <si>
    <t>دانشگاه علوم پزشکی بم</t>
  </si>
  <si>
    <t>دانشگاه علوم پزشکی بندرعباس</t>
  </si>
  <si>
    <t>دانشگاه علوم بهزیستی و توانبخشی</t>
  </si>
  <si>
    <t>دانشگاه علوم پزشکی بهبهان</t>
  </si>
  <si>
    <t>دانشگاه علوم پزشکی بوشهر</t>
  </si>
  <si>
    <t>دانشگاه علوم پزشکی بیرجند</t>
  </si>
  <si>
    <t>دانشگاه علوم پزشکی تبریز</t>
  </si>
  <si>
    <t>دانشگاه علوم پزشکی تربت جام</t>
  </si>
  <si>
    <t>دانشگاه علوم پزشکی تربت حیدریه</t>
  </si>
  <si>
    <t>دانشگاه علوم پزشکی تهران</t>
  </si>
  <si>
    <t>دانشگاه علوم پزشکی جهرم</t>
  </si>
  <si>
    <t>دانشگاه علوم پزشکی جیرفت</t>
  </si>
  <si>
    <t>دانشگاه علوم پزشکی دزفول</t>
  </si>
  <si>
    <t>دانشگاه علوم پزشکی رفسنجان</t>
  </si>
  <si>
    <t>دانشگاه علوم پزشکی زابل</t>
  </si>
  <si>
    <t>دانشگاه علوم پزشکی زاهدان</t>
  </si>
  <si>
    <t>دانشگاه علوم پزشکی زنجان</t>
  </si>
  <si>
    <t>دانشگاه علوم پزشکی ساوه</t>
  </si>
  <si>
    <t>دانشگاه علوم پزشکی سبزوار</t>
  </si>
  <si>
    <t xml:space="preserve">دانشگاه علوم پزشکی سمنان </t>
  </si>
  <si>
    <t>دانشگاه علوم پزشکی شاهرود</t>
  </si>
  <si>
    <t>دانشگاه علوم پزشکی شهرکرد</t>
  </si>
  <si>
    <t>دانشگاه علوم پزشکی شهیدبهشتی</t>
  </si>
  <si>
    <t>دانشگاه علوم پزشکی شیراز</t>
  </si>
  <si>
    <t>دانشگاه علوم پزشکی فسا</t>
  </si>
  <si>
    <t>دانشگاه علوم پزشکی قزوین</t>
  </si>
  <si>
    <t>دانشگاه علوم پزشکی قم</t>
  </si>
  <si>
    <t>دانشگاه علوم پزشکی کاشان</t>
  </si>
  <si>
    <t xml:space="preserve">دانشگاه علوم پزشکی کردستان </t>
  </si>
  <si>
    <t>دانشگاه علوم پزشکی کرمان</t>
  </si>
  <si>
    <t xml:space="preserve">دانشگاه علوم پزشکی کرمانشاه </t>
  </si>
  <si>
    <t>دانشگاه علوم پزشکی گراش</t>
  </si>
  <si>
    <t>دانشگاه علوم پزشکی گلستان</t>
  </si>
  <si>
    <t>دانشگاه علوم پزشکی گناباد</t>
  </si>
  <si>
    <t>دانشگاه علوم پزشکی گیلان</t>
  </si>
  <si>
    <t>دانشگاه علوم پزشکی لارستان</t>
  </si>
  <si>
    <t>دانشگاه علوم پزشکی لرستان</t>
  </si>
  <si>
    <t>دانشگاه علوم پزشکی مازندران</t>
  </si>
  <si>
    <t>دانشگاه علوم پزشکی مراغه</t>
  </si>
  <si>
    <t>دانشگاه علوم پزشکی مشهد</t>
  </si>
  <si>
    <t>دانشگاه علوم پزشکی نیشابور</t>
  </si>
  <si>
    <t xml:space="preserve">دانشگاه علوم پزشکی همدان </t>
  </si>
  <si>
    <t>دانشگاه علوم پزشکی یاسوج</t>
  </si>
  <si>
    <t>دانشگاه علوم پزشکی یزد</t>
  </si>
  <si>
    <t xml:space="preserve"> (تعداد محققان علوم پزشکی ایرانی تأثیرگذار)</t>
  </si>
  <si>
    <t xml:space="preserve">(تعداد مقالات منتشر شده توسط دانشگاه‌های علوم پزشکی در 10% مجلات برتر هر رشته) </t>
  </si>
  <si>
    <t>تحقیقات دانشجویی غیر پایان‌نامه‌ای</t>
  </si>
  <si>
    <t>شرکت‌های دانش‌بنیان مستقر در مراکز رشد حوزه سلامت</t>
  </si>
  <si>
    <t>تعداد پارک علم و فناوری سلامت</t>
  </si>
  <si>
    <t xml:space="preserve">عنوان دانشگاه </t>
  </si>
  <si>
    <t>تعداد گزارش عوارض و اشتباهات داروپزشکی به ثبت رسیده در مرکز  (ADR)  در سال</t>
  </si>
  <si>
    <t>درصد بازدید های فنی و بهداشتی واحدهاي توليدي و كارگاهي مشمول قانون مواد خوراكي، آشاميدني، آرايشي و بهداشتي بر اساس برنامه های پیش نیازی  PRPs</t>
  </si>
  <si>
    <t>درصد محصولات دارای نشانگر رنگی تغذیه ای در کارخانه های تولیدی تحت پوشش</t>
  </si>
  <si>
    <t>درصد روش آزمون تصدیق شده نسبت به کل روشهای آزمون مورد استفاده</t>
  </si>
  <si>
    <t>درصد بازدید های انجام شده از واحدهای تولیدی فراورده های طبیعی، سنتی و مکمل، شیر خشک، غذای ویژه و سطح عرضه(عطاری ها، باشگاه های ورزشی و ... )</t>
  </si>
  <si>
    <t>درصد  بیمارستانهایی که تجویز و مصرف داروهای پرهزینه بر اساس گاید لاینهای دارویی مصوب صورت می گیرد.</t>
  </si>
  <si>
    <t xml:space="preserve">میزان ارسال گزارش ممیزی و بازخورد  تجویز و مصرف منطقی دارو (گزارش عملکرد پزشکان که در پایان هر فصل برای پزشکان نسخه نویس ارسال می شود).(RUD)   </t>
  </si>
  <si>
    <t>سرانه بازرسی داروخانه ها تحت پوشش</t>
  </si>
  <si>
    <t>درصد داروخانه های که فروش داروهای غیر مجاز، توزیع داروهای خارج از شبکه رسمی،گرانفروشی، تاریخ گذشته و عدم حضورمسئول فنی) دارند</t>
  </si>
  <si>
    <t>درصد بازرسی از مراکز عرضه کالاهای سلامت محور ( دارو و فرآورده های طبیعی، سنتی و مکمل و تجهيزات و ملزومات پزشكي ومحصولات خوراكي،آشاميدني ، آرايشي و بهداشتي) برای پیشگیری از قاچاق کالاهای مذکور</t>
  </si>
  <si>
    <t>میزان خرید های ملزومات مصرفی پزشکی از فهرست کالاهای دارای قیمت مصوب</t>
  </si>
  <si>
    <t>میزان بازرسی میدانی از شبکه توزیع تجهيزات و ملزومات پزشكي (شرکتهای تولیدی ،وارداتی،توزیعی و اصناف)</t>
  </si>
  <si>
    <t xml:space="preserve">درصد محصولات خوراكي،آشاميدني ، آرايشي و بهداشتي در سطح عرضه (PMS)  بررسی شده مطابق با دستورالعمل اجرایی </t>
  </si>
  <si>
    <t>دانشگاه علوم پزشکی اهواز</t>
  </si>
  <si>
    <t>دانشگاه علوم پزشکی ایران</t>
  </si>
  <si>
    <t xml:space="preserve">دانشگاه علوم پزشکی زاهدان </t>
  </si>
  <si>
    <t>دانشگاه علوم پزشکی شهید بهشتی</t>
  </si>
  <si>
    <t>دانشگاه علوم پزشکی کرمانشاه</t>
  </si>
  <si>
    <t xml:space="preserve">دانشگاه علوم پزشکی اراک </t>
  </si>
  <si>
    <t>دانشگاه علوم پزشکی سمنان</t>
  </si>
  <si>
    <t>دانشگاه علوم پزشکی کردستان</t>
  </si>
  <si>
    <t xml:space="preserve">دانشگاه علوم پزشکی گیلان </t>
  </si>
  <si>
    <t>دانشگاه علوم پزشکی همدان</t>
  </si>
  <si>
    <t>دانشگاه علوم پزشکی شوشتر</t>
  </si>
  <si>
    <t>دانشگاه علوم پزشکی خمین</t>
  </si>
  <si>
    <t>واحد</t>
  </si>
  <si>
    <t>درصد خانه های بهداشت ارائه دهنده خدمات تأیید شده طب ایرانی</t>
  </si>
  <si>
    <t>درصد مطب های خصوصی ارائه دهنده خدمات طب ایرانی</t>
  </si>
  <si>
    <t>تعداد بیمارستان های دولتی ارائه دهنده خدمات طب ایرانی</t>
  </si>
  <si>
    <t>تعداد کلینیک های دولتی ارائه دهنده خدمات طب ایرانی</t>
  </si>
  <si>
    <t>راه‌اندازی مراکز ارائه فرآورده‌های طبیعی، سنتی و گیاهان دارویی (دولتی)</t>
  </si>
  <si>
    <t xml:space="preserve">عنوان شاخص </t>
  </si>
  <si>
    <t xml:space="preserve">ردیف </t>
  </si>
  <si>
    <t>نسبت بیمار  به تخت دیالیز  (شاخص معکوس)</t>
  </si>
  <si>
    <t xml:space="preserve"> شاغلین در مواجهه با عامل زيان آور شیمیایی (شاخص معکوس)</t>
  </si>
  <si>
    <r>
      <t>دانشجو به هیات علمی 98</t>
    </r>
    <r>
      <rPr>
        <b/>
        <sz val="9"/>
        <color rgb="FF000000"/>
        <rFont val="B Roya"/>
        <charset val="178"/>
      </rPr>
      <t xml:space="preserve">  (شاخص معکوس)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</si>
</sst>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_);\(0\)"/>
    <numFmt numFmtId="166" formatCode="[$-3000401]0"/>
    <numFmt numFmtId="167" formatCode="0.0%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sz val="8"/>
      <color theme="1"/>
      <name val="B Titr"/>
      <charset val="178"/>
    </font>
    <font>
      <b/>
      <sz val="11"/>
      <color rgb="FF000000"/>
      <name val="B Roya"/>
      <charset val="178"/>
    </font>
    <font>
      <sz val="11"/>
      <color rgb="FF000000"/>
      <name val="B Roya"/>
      <charset val="178"/>
    </font>
    <font>
      <b/>
      <sz val="11"/>
      <color indexed="8"/>
      <name val="B Roya"/>
      <charset val="178"/>
    </font>
    <font>
      <b/>
      <sz val="18"/>
      <color rgb="FF000000"/>
      <name val="B Roya"/>
      <charset val="178"/>
    </font>
    <font>
      <b/>
      <sz val="16"/>
      <color rgb="FF000000"/>
      <name val="B Roya"/>
      <charset val="178"/>
    </font>
    <font>
      <b/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Mitra"/>
      <charset val="178"/>
    </font>
    <font>
      <b/>
      <sz val="11"/>
      <color theme="1"/>
      <name val="B Titr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b/>
      <sz val="9"/>
      <color rgb="FF000000"/>
      <name val="B Roy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wrapText="1" readingOrder="2"/>
    </xf>
    <xf numFmtId="0" fontId="0" fillId="2" borderId="1" xfId="0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ont="1"/>
    <xf numFmtId="2" fontId="0" fillId="0" borderId="0" xfId="0" applyNumberFormat="1" applyFont="1"/>
    <xf numFmtId="0" fontId="0" fillId="0" borderId="0" xfId="0" applyBorder="1" applyAlignment="1">
      <alignment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65" fontId="7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 readingOrder="2"/>
    </xf>
    <xf numFmtId="0" fontId="0" fillId="0" borderId="1" xfId="0" applyBorder="1"/>
    <xf numFmtId="0" fontId="2" fillId="0" borderId="15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 readingOrder="2"/>
    </xf>
    <xf numFmtId="9" fontId="3" fillId="2" borderId="1" xfId="0" applyNumberFormat="1" applyFont="1" applyFill="1" applyBorder="1" applyAlignment="1">
      <alignment horizontal="center" vertical="center" wrapText="1" readingOrder="2"/>
    </xf>
    <xf numFmtId="9" fontId="3" fillId="2" borderId="6" xfId="0" applyNumberFormat="1" applyFont="1" applyFill="1" applyBorder="1" applyAlignment="1">
      <alignment horizontal="center" vertical="center" wrapText="1" readingOrder="2"/>
    </xf>
    <xf numFmtId="1" fontId="14" fillId="2" borderId="1" xfId="0" applyNumberFormat="1" applyFont="1" applyFill="1" applyBorder="1" applyAlignment="1">
      <alignment horizontal="center" vertical="center" wrapText="1" readingOrder="2"/>
    </xf>
    <xf numFmtId="167" fontId="14" fillId="2" borderId="1" xfId="0" applyNumberFormat="1" applyFont="1" applyFill="1" applyBorder="1" applyAlignment="1">
      <alignment horizontal="center" vertical="center" wrapText="1" readingOrder="2"/>
    </xf>
    <xf numFmtId="9" fontId="3" fillId="2" borderId="11" xfId="0" applyNumberFormat="1" applyFont="1" applyFill="1" applyBorder="1" applyAlignment="1">
      <alignment horizontal="center" vertical="center" wrapText="1" readingOrder="2"/>
    </xf>
    <xf numFmtId="1" fontId="14" fillId="2" borderId="11" xfId="0" applyNumberFormat="1" applyFont="1" applyFill="1" applyBorder="1" applyAlignment="1">
      <alignment horizontal="center" vertical="center" wrapText="1" readingOrder="2"/>
    </xf>
    <xf numFmtId="167" fontId="14" fillId="2" borderId="11" xfId="0" applyNumberFormat="1" applyFont="1" applyFill="1" applyBorder="1" applyAlignment="1">
      <alignment horizontal="center" vertical="center" wrapText="1" readingOrder="2"/>
    </xf>
    <xf numFmtId="9" fontId="14" fillId="2" borderId="11" xfId="0" applyNumberFormat="1" applyFont="1" applyFill="1" applyBorder="1" applyAlignment="1">
      <alignment horizontal="center" vertical="center" wrapText="1" readingOrder="2"/>
    </xf>
    <xf numFmtId="166" fontId="2" fillId="0" borderId="1" xfId="0" applyNumberFormat="1" applyFont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 wrapText="1" readingOrder="2"/>
    </xf>
    <xf numFmtId="0" fontId="0" fillId="2" borderId="0" xfId="0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 wrapText="1" readingOrder="2"/>
    </xf>
    <xf numFmtId="0" fontId="0" fillId="3" borderId="0" xfId="0" applyFill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right" vertical="center" wrapText="1" readingOrder="2"/>
    </xf>
    <xf numFmtId="9" fontId="3" fillId="2" borderId="0" xfId="0" applyNumberFormat="1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1" fontId="2" fillId="2" borderId="1" xfId="0" applyNumberFormat="1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 readingOrder="2"/>
    </xf>
    <xf numFmtId="0" fontId="13" fillId="3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3" borderId="0" xfId="0" applyFill="1"/>
    <xf numFmtId="0" fontId="15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wrapText="1" readingOrder="2"/>
    </xf>
    <xf numFmtId="164" fontId="13" fillId="2" borderId="6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 readingOrder="2"/>
    </xf>
    <xf numFmtId="0" fontId="11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 readingOrder="2"/>
    </xf>
    <xf numFmtId="166" fontId="2" fillId="0" borderId="0" xfId="0" applyNumberFormat="1" applyFont="1" applyBorder="1" applyAlignment="1">
      <alignment horizontal="center" vertical="center"/>
    </xf>
    <xf numFmtId="1" fontId="14" fillId="2" borderId="0" xfId="0" applyNumberFormat="1" applyFont="1" applyFill="1" applyBorder="1" applyAlignment="1">
      <alignment horizontal="center" vertical="center" wrapText="1" readingOrder="2"/>
    </xf>
    <xf numFmtId="167" fontId="14" fillId="2" borderId="0" xfId="0" applyNumberFormat="1" applyFont="1" applyFill="1" applyBorder="1" applyAlignment="1">
      <alignment horizontal="center" vertical="center" wrapText="1" readingOrder="2"/>
    </xf>
    <xf numFmtId="9" fontId="14" fillId="2" borderId="0" xfId="0" applyNumberFormat="1" applyFont="1" applyFill="1" applyBorder="1" applyAlignment="1">
      <alignment horizontal="center" vertical="center" wrapText="1" readingOrder="2"/>
    </xf>
    <xf numFmtId="1" fontId="14" fillId="2" borderId="16" xfId="0" applyNumberFormat="1" applyFont="1" applyFill="1" applyBorder="1" applyAlignment="1">
      <alignment horizontal="center" vertical="center" wrapText="1" readingOrder="2"/>
    </xf>
    <xf numFmtId="16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/>
    <xf numFmtId="166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 readingOrder="2"/>
    </xf>
    <xf numFmtId="9" fontId="3" fillId="0" borderId="6" xfId="0" applyNumberFormat="1" applyFont="1" applyFill="1" applyBorder="1" applyAlignment="1">
      <alignment horizontal="center" vertical="center" wrapText="1" readingOrder="2"/>
    </xf>
    <xf numFmtId="1" fontId="14" fillId="0" borderId="1" xfId="0" applyNumberFormat="1" applyFont="1" applyFill="1" applyBorder="1" applyAlignment="1">
      <alignment horizontal="center" vertical="center" wrapText="1" readingOrder="2"/>
    </xf>
    <xf numFmtId="1" fontId="14" fillId="0" borderId="11" xfId="0" applyNumberFormat="1" applyFont="1" applyFill="1" applyBorder="1" applyAlignment="1">
      <alignment horizontal="center" vertical="center" wrapText="1" readingOrder="2"/>
    </xf>
    <xf numFmtId="167" fontId="14" fillId="0" borderId="1" xfId="0" applyNumberFormat="1" applyFont="1" applyFill="1" applyBorder="1" applyAlignment="1">
      <alignment horizontal="center" vertical="center" wrapText="1" readingOrder="2"/>
    </xf>
    <xf numFmtId="9" fontId="14" fillId="0" borderId="1" xfId="0" applyNumberFormat="1" applyFont="1" applyFill="1" applyBorder="1" applyAlignment="1">
      <alignment horizontal="center" vertical="center" wrapText="1" readingOrder="2"/>
    </xf>
    <xf numFmtId="1" fontId="14" fillId="0" borderId="6" xfId="0" applyNumberFormat="1" applyFont="1" applyFill="1" applyBorder="1" applyAlignment="1">
      <alignment horizontal="center" vertical="center" wrapText="1" readingOrder="2"/>
    </xf>
    <xf numFmtId="0" fontId="0" fillId="0" borderId="0" xfId="0" applyFill="1" applyBorder="1"/>
    <xf numFmtId="0" fontId="0" fillId="0" borderId="0" xfId="0" applyFill="1"/>
    <xf numFmtId="0" fontId="0" fillId="3" borderId="6" xfId="0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 readingOrder="2"/>
    </xf>
    <xf numFmtId="0" fontId="2" fillId="2" borderId="5" xfId="0" applyFont="1" applyFill="1" applyBorder="1" applyAlignment="1">
      <alignment horizontal="right" vertical="center" wrapText="1" readingOrder="2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2" borderId="17" xfId="0" applyFill="1" applyBorder="1"/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ont="1" applyFill="1" applyBorder="1"/>
    <xf numFmtId="1" fontId="14" fillId="2" borderId="18" xfId="0" applyNumberFormat="1" applyFont="1" applyFill="1" applyBorder="1" applyAlignment="1">
      <alignment horizontal="center" vertical="center" wrapText="1" readingOrder="2"/>
    </xf>
    <xf numFmtId="9" fontId="3" fillId="2" borderId="10" xfId="0" applyNumberFormat="1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5;&#1585;&#1586;&#1740;&#1575;&#1576;&#1740;%20&#1593;&#1605;&#1604;&#1705;&#1585;&#1583;\&#1575;&#1585;&#1586;&#1740;&#1575;&#1576;&#1740;%20&#1593;&#1605;&#1604;&#1705;&#1585;&#1583;%20&#1587;&#1575;&#1604;%2099\&#1594;&#1584;&#1575;%20&#1608;%20&#1583;&#1575;&#1585;&#1608;\&#1575;&#1587;&#1578;&#1575;&#1606;&#1607;&#1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1"/>
  <sheetViews>
    <sheetView rightToLeft="1" view="pageLayout" zoomScaleNormal="100" workbookViewId="0">
      <selection activeCell="B5" sqref="B5"/>
    </sheetView>
  </sheetViews>
  <sheetFormatPr defaultColWidth="9.140625" defaultRowHeight="18.75" x14ac:dyDescent="0.25"/>
  <cols>
    <col min="1" max="1" width="5.85546875" style="75" customWidth="1"/>
    <col min="2" max="2" width="59.7109375" style="2" customWidth="1"/>
    <col min="3" max="4" width="9.140625" style="1" hidden="1" customWidth="1"/>
    <col min="5" max="5" width="9.140625" style="3" hidden="1" customWidth="1"/>
    <col min="6" max="8" width="9.140625" style="1" hidden="1" customWidth="1"/>
    <col min="9" max="11" width="9.140625" style="3" hidden="1" customWidth="1"/>
    <col min="12" max="12" width="9.140625" style="1" hidden="1" customWidth="1"/>
    <col min="13" max="13" width="9.140625" style="3" hidden="1" customWidth="1"/>
    <col min="14" max="18" width="9.140625" style="1" hidden="1" customWidth="1"/>
    <col min="19" max="19" width="9.140625" style="1" customWidth="1"/>
    <col min="20" max="20" width="9.140625" style="3" hidden="1" customWidth="1"/>
    <col min="21" max="31" width="9.140625" style="1" hidden="1" customWidth="1"/>
    <col min="32" max="34" width="9.140625" style="3" hidden="1" customWidth="1"/>
    <col min="35" max="37" width="9.140625" style="1" hidden="1" customWidth="1"/>
    <col min="38" max="38" width="9.140625" style="3" hidden="1" customWidth="1"/>
    <col min="39" max="39" width="9.140625" style="1" hidden="1" customWidth="1"/>
    <col min="40" max="41" width="9.140625" style="3" hidden="1" customWidth="1"/>
    <col min="42" max="44" width="9.140625" style="1" hidden="1" customWidth="1"/>
    <col min="45" max="45" width="9.140625" style="3" hidden="1" customWidth="1"/>
    <col min="46" max="46" width="9.140625" style="1" hidden="1" customWidth="1"/>
    <col min="47" max="48" width="9.140625" style="3" hidden="1" customWidth="1"/>
    <col min="49" max="52" width="9.140625" style="1" hidden="1" customWidth="1"/>
    <col min="53" max="53" width="12.140625" style="3" hidden="1" customWidth="1"/>
    <col min="54" max="54" width="9.140625" style="1" hidden="1" customWidth="1"/>
    <col min="55" max="55" width="9.140625" style="3" hidden="1" customWidth="1"/>
    <col min="56" max="61" width="9.140625" style="1" hidden="1" customWidth="1"/>
    <col min="62" max="62" width="9.140625" style="3" hidden="1" customWidth="1"/>
    <col min="63" max="65" width="9.140625" style="1" hidden="1" customWidth="1"/>
    <col min="66" max="66" width="9.140625" style="1" customWidth="1"/>
    <col min="67" max="16384" width="9.140625" style="1"/>
  </cols>
  <sheetData>
    <row r="1" spans="1:65" s="81" customFormat="1" ht="45" customHeight="1" thickTop="1" x14ac:dyDescent="0.25">
      <c r="A1" s="77" t="s">
        <v>75</v>
      </c>
      <c r="B1" s="78" t="s">
        <v>74</v>
      </c>
      <c r="C1" s="79" t="s">
        <v>47</v>
      </c>
      <c r="D1" s="79" t="s">
        <v>48</v>
      </c>
      <c r="E1" s="79" t="s">
        <v>49</v>
      </c>
      <c r="F1" s="79" t="s">
        <v>3</v>
      </c>
      <c r="G1" s="79" t="s">
        <v>60</v>
      </c>
      <c r="H1" s="79" t="s">
        <v>12</v>
      </c>
      <c r="I1" s="79" t="s">
        <v>37</v>
      </c>
      <c r="J1" s="79" t="s">
        <v>8</v>
      </c>
      <c r="K1" s="79" t="s">
        <v>50</v>
      </c>
      <c r="L1" s="79" t="s">
        <v>45</v>
      </c>
      <c r="M1" s="79" t="s">
        <v>51</v>
      </c>
      <c r="N1" s="79" t="s">
        <v>38</v>
      </c>
      <c r="O1" s="79" t="s">
        <v>36</v>
      </c>
      <c r="P1" s="79" t="s">
        <v>1</v>
      </c>
      <c r="Q1" s="79" t="s">
        <v>39</v>
      </c>
      <c r="R1" s="79" t="s">
        <v>21</v>
      </c>
      <c r="S1" s="79" t="s">
        <v>52</v>
      </c>
      <c r="T1" s="79" t="s">
        <v>31</v>
      </c>
      <c r="U1" s="79" t="s">
        <v>53</v>
      </c>
      <c r="V1" s="79" t="s">
        <v>35</v>
      </c>
      <c r="W1" s="79" t="s">
        <v>29</v>
      </c>
      <c r="X1" s="79" t="s">
        <v>54</v>
      </c>
      <c r="Y1" s="79" t="s">
        <v>61</v>
      </c>
      <c r="Z1" s="79" t="s">
        <v>55</v>
      </c>
      <c r="AA1" s="79" t="s">
        <v>56</v>
      </c>
      <c r="AB1" s="79" t="s">
        <v>57</v>
      </c>
      <c r="AC1" s="79" t="s">
        <v>46</v>
      </c>
      <c r="AD1" s="79" t="s">
        <v>14</v>
      </c>
      <c r="AE1" s="79" t="s">
        <v>41</v>
      </c>
      <c r="AF1" s="79" t="s">
        <v>15</v>
      </c>
      <c r="AG1" s="79" t="s">
        <v>5</v>
      </c>
      <c r="AH1" s="79" t="s">
        <v>62</v>
      </c>
      <c r="AI1" s="79" t="s">
        <v>23</v>
      </c>
      <c r="AJ1" s="79" t="s">
        <v>13</v>
      </c>
      <c r="AK1" s="79" t="s">
        <v>7</v>
      </c>
      <c r="AL1" s="79" t="s">
        <v>28</v>
      </c>
      <c r="AM1" s="79" t="s">
        <v>44</v>
      </c>
      <c r="AN1" s="79" t="s">
        <v>27</v>
      </c>
      <c r="AO1" s="79" t="s">
        <v>58</v>
      </c>
      <c r="AP1" s="79" t="s">
        <v>0</v>
      </c>
      <c r="AQ1" s="79" t="s">
        <v>59</v>
      </c>
      <c r="AR1" s="79" t="s">
        <v>63</v>
      </c>
      <c r="AS1" s="79" t="s">
        <v>34</v>
      </c>
      <c r="AT1" s="79" t="s">
        <v>22</v>
      </c>
      <c r="AU1" s="79" t="s">
        <v>30</v>
      </c>
      <c r="AV1" s="79" t="s">
        <v>64</v>
      </c>
      <c r="AW1" s="79" t="s">
        <v>40</v>
      </c>
      <c r="AX1" s="79" t="s">
        <v>6</v>
      </c>
      <c r="AY1" s="79" t="s">
        <v>11</v>
      </c>
      <c r="AZ1" s="79" t="s">
        <v>2</v>
      </c>
      <c r="BA1" s="79" t="s">
        <v>20</v>
      </c>
      <c r="BB1" s="79" t="s">
        <v>19</v>
      </c>
      <c r="BC1" s="79" t="s">
        <v>33</v>
      </c>
      <c r="BD1" s="79" t="s">
        <v>4</v>
      </c>
      <c r="BE1" s="79" t="s">
        <v>32</v>
      </c>
      <c r="BF1" s="79" t="s">
        <v>17</v>
      </c>
      <c r="BG1" s="79" t="s">
        <v>24</v>
      </c>
      <c r="BH1" s="79" t="s">
        <v>26</v>
      </c>
      <c r="BI1" s="79" t="s">
        <v>25</v>
      </c>
      <c r="BJ1" s="79" t="s">
        <v>10</v>
      </c>
      <c r="BK1" s="79" t="s">
        <v>18</v>
      </c>
      <c r="BL1" s="79" t="s">
        <v>9</v>
      </c>
      <c r="BM1" s="80" t="s">
        <v>16</v>
      </c>
    </row>
    <row r="2" spans="1:65" ht="20.100000000000001" customHeight="1" x14ac:dyDescent="0.25">
      <c r="A2" s="76">
        <v>1</v>
      </c>
      <c r="B2" s="119" t="s">
        <v>76</v>
      </c>
      <c r="C2" s="70">
        <v>50</v>
      </c>
      <c r="D2" s="70">
        <v>50</v>
      </c>
      <c r="E2" s="70">
        <v>50</v>
      </c>
      <c r="F2" s="70">
        <v>50</v>
      </c>
      <c r="G2" s="70">
        <v>50</v>
      </c>
      <c r="H2" s="70">
        <v>50</v>
      </c>
      <c r="I2" s="70">
        <v>50</v>
      </c>
      <c r="J2" s="70">
        <v>50</v>
      </c>
      <c r="K2" s="70">
        <v>50</v>
      </c>
      <c r="L2" s="70">
        <v>50</v>
      </c>
      <c r="M2" s="70">
        <v>50</v>
      </c>
      <c r="N2" s="70">
        <v>50</v>
      </c>
      <c r="O2" s="70">
        <v>50</v>
      </c>
      <c r="P2" s="70">
        <v>50</v>
      </c>
      <c r="Q2" s="70">
        <v>50</v>
      </c>
      <c r="R2" s="70">
        <v>50</v>
      </c>
      <c r="S2" s="70">
        <v>50</v>
      </c>
      <c r="T2" s="70">
        <v>50</v>
      </c>
      <c r="U2" s="70">
        <v>50</v>
      </c>
      <c r="V2" s="70">
        <v>50</v>
      </c>
      <c r="W2" s="70">
        <v>50</v>
      </c>
      <c r="X2" s="70">
        <v>50</v>
      </c>
      <c r="Y2" s="70">
        <v>50</v>
      </c>
      <c r="Z2" s="70">
        <v>50</v>
      </c>
      <c r="AA2" s="70">
        <v>50</v>
      </c>
      <c r="AB2" s="70">
        <v>50</v>
      </c>
      <c r="AC2" s="70">
        <v>50</v>
      </c>
      <c r="AD2" s="70">
        <v>50</v>
      </c>
      <c r="AE2" s="70">
        <v>50</v>
      </c>
      <c r="AF2" s="70">
        <v>50</v>
      </c>
      <c r="AG2" s="70">
        <v>50</v>
      </c>
      <c r="AH2" s="70">
        <v>50</v>
      </c>
      <c r="AI2" s="70">
        <v>50</v>
      </c>
      <c r="AJ2" s="70">
        <v>50</v>
      </c>
      <c r="AK2" s="70">
        <v>50</v>
      </c>
      <c r="AL2" s="70">
        <v>50</v>
      </c>
      <c r="AM2" s="70">
        <v>50</v>
      </c>
      <c r="AN2" s="70">
        <v>50</v>
      </c>
      <c r="AO2" s="70">
        <v>50</v>
      </c>
      <c r="AP2" s="70">
        <v>50</v>
      </c>
      <c r="AQ2" s="70">
        <v>50</v>
      </c>
      <c r="AR2" s="70">
        <v>50</v>
      </c>
      <c r="AS2" s="70">
        <v>50</v>
      </c>
      <c r="AT2" s="70">
        <v>50</v>
      </c>
      <c r="AU2" s="70">
        <v>50</v>
      </c>
      <c r="AV2" s="70">
        <v>50</v>
      </c>
      <c r="AW2" s="70">
        <v>50</v>
      </c>
      <c r="AX2" s="70">
        <v>50</v>
      </c>
      <c r="AY2" s="70">
        <v>50</v>
      </c>
      <c r="AZ2" s="70">
        <v>50</v>
      </c>
      <c r="BA2" s="70">
        <v>50</v>
      </c>
      <c r="BB2" s="70">
        <v>50</v>
      </c>
      <c r="BC2" s="70">
        <v>50</v>
      </c>
      <c r="BD2" s="70">
        <v>50</v>
      </c>
      <c r="BE2" s="70">
        <v>50</v>
      </c>
      <c r="BF2" s="70">
        <v>50</v>
      </c>
      <c r="BG2" s="70">
        <v>50</v>
      </c>
      <c r="BH2" s="70">
        <v>50</v>
      </c>
      <c r="BI2" s="70">
        <v>50</v>
      </c>
      <c r="BJ2" s="70">
        <v>50</v>
      </c>
      <c r="BK2" s="70">
        <v>50</v>
      </c>
      <c r="BL2" s="70">
        <v>50</v>
      </c>
      <c r="BM2" s="71">
        <v>50</v>
      </c>
    </row>
    <row r="3" spans="1:65" ht="36" x14ac:dyDescent="0.25">
      <c r="A3" s="76">
        <v>2</v>
      </c>
      <c r="B3" s="119" t="s">
        <v>84</v>
      </c>
      <c r="C3" s="70">
        <v>86</v>
      </c>
      <c r="D3" s="70">
        <v>54</v>
      </c>
      <c r="E3" s="70">
        <v>51</v>
      </c>
      <c r="F3" s="70">
        <v>100</v>
      </c>
      <c r="G3" s="70">
        <v>100</v>
      </c>
      <c r="H3" s="70">
        <v>53</v>
      </c>
      <c r="I3" s="70">
        <v>21</v>
      </c>
      <c r="J3" s="70">
        <v>30</v>
      </c>
      <c r="K3" s="70">
        <v>27</v>
      </c>
      <c r="L3" s="70">
        <v>71</v>
      </c>
      <c r="M3" s="70">
        <v>19</v>
      </c>
      <c r="N3" s="70">
        <v>56</v>
      </c>
      <c r="O3" s="70">
        <v>50</v>
      </c>
      <c r="P3" s="70">
        <v>53</v>
      </c>
      <c r="Q3" s="70">
        <v>35</v>
      </c>
      <c r="R3" s="70">
        <v>76</v>
      </c>
      <c r="S3" s="70">
        <v>53</v>
      </c>
      <c r="T3" s="70">
        <v>100</v>
      </c>
      <c r="U3" s="70">
        <v>78</v>
      </c>
      <c r="V3" s="70">
        <v>38</v>
      </c>
      <c r="W3" s="70">
        <v>100</v>
      </c>
      <c r="X3" s="70">
        <v>59</v>
      </c>
      <c r="Y3" s="70">
        <v>100</v>
      </c>
      <c r="Z3" s="70">
        <v>100</v>
      </c>
      <c r="AA3" s="70">
        <v>95</v>
      </c>
      <c r="AB3" s="70">
        <v>76</v>
      </c>
      <c r="AC3" s="70">
        <v>0</v>
      </c>
      <c r="AD3" s="70">
        <v>0</v>
      </c>
      <c r="AE3" s="70">
        <v>65</v>
      </c>
      <c r="AF3" s="70">
        <v>75</v>
      </c>
      <c r="AG3" s="70">
        <v>59</v>
      </c>
      <c r="AH3" s="70">
        <v>19</v>
      </c>
      <c r="AI3" s="70">
        <v>50</v>
      </c>
      <c r="AJ3" s="70">
        <v>42</v>
      </c>
      <c r="AK3" s="70">
        <v>78</v>
      </c>
      <c r="AL3" s="70">
        <v>60</v>
      </c>
      <c r="AM3" s="70">
        <v>0</v>
      </c>
      <c r="AN3" s="70">
        <v>94</v>
      </c>
      <c r="AO3" s="70">
        <v>57</v>
      </c>
      <c r="AP3" s="70">
        <v>74</v>
      </c>
      <c r="AQ3" s="70">
        <v>40</v>
      </c>
      <c r="AR3" s="70">
        <v>70</v>
      </c>
      <c r="AS3" s="70">
        <v>66</v>
      </c>
      <c r="AT3" s="70">
        <v>24</v>
      </c>
      <c r="AU3" s="70">
        <v>81</v>
      </c>
      <c r="AV3" s="70">
        <v>42</v>
      </c>
      <c r="AW3" s="70">
        <v>92</v>
      </c>
      <c r="AX3" s="70">
        <v>57</v>
      </c>
      <c r="AY3" s="70">
        <v>77</v>
      </c>
      <c r="AZ3" s="70">
        <v>52</v>
      </c>
      <c r="BA3" s="70">
        <v>29</v>
      </c>
      <c r="BB3" s="70">
        <v>100</v>
      </c>
      <c r="BC3" s="70">
        <v>66</v>
      </c>
      <c r="BD3" s="70">
        <v>100</v>
      </c>
      <c r="BE3" s="70">
        <v>69</v>
      </c>
      <c r="BF3" s="70">
        <v>100</v>
      </c>
      <c r="BG3" s="70">
        <v>54</v>
      </c>
      <c r="BH3" s="70">
        <v>70</v>
      </c>
      <c r="BI3" s="70">
        <v>89</v>
      </c>
      <c r="BJ3" s="70">
        <v>100</v>
      </c>
      <c r="BK3" s="70">
        <v>73</v>
      </c>
      <c r="BL3" s="70">
        <v>100</v>
      </c>
      <c r="BM3" s="71">
        <v>95</v>
      </c>
    </row>
    <row r="4" spans="1:65" ht="18" x14ac:dyDescent="0.25">
      <c r="A4" s="76">
        <v>3</v>
      </c>
      <c r="B4" s="119" t="s">
        <v>85</v>
      </c>
      <c r="C4" s="70">
        <v>44</v>
      </c>
      <c r="D4" s="70">
        <v>19</v>
      </c>
      <c r="E4" s="70">
        <v>4</v>
      </c>
      <c r="F4" s="70">
        <v>1</v>
      </c>
      <c r="G4" s="70">
        <v>11</v>
      </c>
      <c r="H4" s="70">
        <v>29</v>
      </c>
      <c r="I4" s="70">
        <v>34</v>
      </c>
      <c r="J4" s="70">
        <v>12</v>
      </c>
      <c r="K4" s="70">
        <v>36</v>
      </c>
      <c r="L4" s="70">
        <v>1</v>
      </c>
      <c r="M4" s="70">
        <v>5</v>
      </c>
      <c r="N4" s="70">
        <v>4</v>
      </c>
      <c r="O4" s="70">
        <v>1</v>
      </c>
      <c r="P4" s="70">
        <v>0</v>
      </c>
      <c r="Q4" s="70">
        <v>5</v>
      </c>
      <c r="R4" s="70">
        <v>7</v>
      </c>
      <c r="S4" s="70">
        <v>9</v>
      </c>
      <c r="T4" s="70">
        <v>19</v>
      </c>
      <c r="U4" s="70">
        <v>88</v>
      </c>
      <c r="V4" s="70">
        <v>0</v>
      </c>
      <c r="W4" s="70">
        <v>1</v>
      </c>
      <c r="X4" s="70">
        <v>1</v>
      </c>
      <c r="Y4" s="70">
        <v>19</v>
      </c>
      <c r="Z4" s="70">
        <v>12</v>
      </c>
      <c r="AA4" s="70">
        <v>16</v>
      </c>
      <c r="AB4" s="70">
        <v>14</v>
      </c>
      <c r="AC4" s="70">
        <v>23</v>
      </c>
      <c r="AD4" s="70">
        <v>0</v>
      </c>
      <c r="AE4" s="70">
        <v>10</v>
      </c>
      <c r="AF4" s="70">
        <v>4</v>
      </c>
      <c r="AG4" s="70">
        <v>4</v>
      </c>
      <c r="AH4" s="70">
        <v>10</v>
      </c>
      <c r="AI4" s="70">
        <v>22</v>
      </c>
      <c r="AJ4" s="70">
        <v>11</v>
      </c>
      <c r="AK4" s="70">
        <v>13</v>
      </c>
      <c r="AL4" s="70">
        <v>25</v>
      </c>
      <c r="AM4" s="70">
        <v>0</v>
      </c>
      <c r="AN4" s="70">
        <v>45</v>
      </c>
      <c r="AO4" s="70">
        <v>2</v>
      </c>
      <c r="AP4" s="70">
        <v>11</v>
      </c>
      <c r="AQ4" s="70">
        <v>33</v>
      </c>
      <c r="AR4" s="70">
        <v>3</v>
      </c>
      <c r="AS4" s="70">
        <v>3</v>
      </c>
      <c r="AT4" s="70">
        <v>35</v>
      </c>
      <c r="AU4" s="70">
        <v>20</v>
      </c>
      <c r="AV4" s="70">
        <v>17</v>
      </c>
      <c r="AW4" s="70">
        <v>7</v>
      </c>
      <c r="AX4" s="70">
        <v>3</v>
      </c>
      <c r="AY4" s="70">
        <v>5</v>
      </c>
      <c r="AZ4" s="70">
        <v>2</v>
      </c>
      <c r="BA4" s="70">
        <v>9</v>
      </c>
      <c r="BB4" s="70">
        <v>16</v>
      </c>
      <c r="BC4" s="70">
        <v>23</v>
      </c>
      <c r="BD4" s="70">
        <v>16</v>
      </c>
      <c r="BE4" s="70">
        <v>19</v>
      </c>
      <c r="BF4" s="70">
        <v>3</v>
      </c>
      <c r="BG4" s="70">
        <v>7</v>
      </c>
      <c r="BH4" s="70">
        <v>0</v>
      </c>
      <c r="BI4" s="70">
        <v>11</v>
      </c>
      <c r="BJ4" s="70">
        <v>8</v>
      </c>
      <c r="BK4" s="70">
        <v>8</v>
      </c>
      <c r="BL4" s="70">
        <v>14</v>
      </c>
      <c r="BM4" s="71">
        <v>24</v>
      </c>
    </row>
    <row r="5" spans="1:65" ht="18" x14ac:dyDescent="0.25">
      <c r="A5" s="76">
        <v>4</v>
      </c>
      <c r="B5" s="119" t="s">
        <v>86</v>
      </c>
      <c r="C5" s="70">
        <f>(16.17-0.5)</f>
        <v>15.670000000000002</v>
      </c>
      <c r="D5" s="70">
        <f>(12.2-0.5)</f>
        <v>11.7</v>
      </c>
      <c r="E5" s="70">
        <f>(14.87-0.5)</f>
        <v>14.37</v>
      </c>
      <c r="F5" s="70">
        <f>(15.51-0.5)</f>
        <v>15.01</v>
      </c>
      <c r="G5" s="70">
        <f>(11.25-0.5)</f>
        <v>10.75</v>
      </c>
      <c r="H5" s="70">
        <f>(14.87-0.5)</f>
        <v>14.37</v>
      </c>
      <c r="I5" s="70">
        <f>(14.81-0.5)</f>
        <v>14.31</v>
      </c>
      <c r="J5" s="70">
        <f>(11.91-0.5)</f>
        <v>11.41</v>
      </c>
      <c r="K5" s="70">
        <f>(12.49-0.5)</f>
        <v>11.99</v>
      </c>
      <c r="L5" s="70">
        <f>(14.91-0.5)</f>
        <v>14.41</v>
      </c>
      <c r="M5" s="70">
        <f>(6.7-0.5)</f>
        <v>6.2</v>
      </c>
      <c r="N5" s="70">
        <f>(11.91-0.5)</f>
        <v>11.41</v>
      </c>
      <c r="O5" s="70">
        <f>(15.31-0.5)</f>
        <v>14.81</v>
      </c>
      <c r="P5" s="70">
        <f>(10.96-0.5)</f>
        <v>10.46</v>
      </c>
      <c r="Q5" s="70">
        <f>(11.91-0.5)</f>
        <v>11.41</v>
      </c>
      <c r="R5" s="70">
        <f>(20.71-0.5)</f>
        <v>20.21</v>
      </c>
      <c r="S5" s="70">
        <f>(11.89-0.5)</f>
        <v>11.39</v>
      </c>
      <c r="T5" s="70">
        <f>(13.19-0.5)</f>
        <v>12.69</v>
      </c>
      <c r="U5" s="70">
        <f>(13.19-0.5)</f>
        <v>12.69</v>
      </c>
      <c r="V5" s="70">
        <f>(12.49-0.5)</f>
        <v>11.99</v>
      </c>
      <c r="W5" s="70">
        <f>(17.07-0.5)</f>
        <v>16.57</v>
      </c>
      <c r="X5" s="70">
        <f>(10.96-0.5)</f>
        <v>10.46</v>
      </c>
      <c r="Y5" s="70">
        <f>(14.77-0.5)</f>
        <v>14.27</v>
      </c>
      <c r="Z5" s="70">
        <f>(7.22-0.5)</f>
        <v>6.72</v>
      </c>
      <c r="AA5" s="70">
        <f>(11.25-0.5)</f>
        <v>10.75</v>
      </c>
      <c r="AB5" s="70">
        <f>(16.17-0.5)</f>
        <v>15.670000000000002</v>
      </c>
      <c r="AC5" s="70">
        <f>(12.2-0.5)</f>
        <v>11.7</v>
      </c>
      <c r="AD5" s="70">
        <f>(14.87-0.5)</f>
        <v>14.37</v>
      </c>
      <c r="AE5" s="70">
        <f>(11.91-0.5)</f>
        <v>11.41</v>
      </c>
      <c r="AF5" s="70">
        <f>(10.96-0.5)</f>
        <v>10.46</v>
      </c>
      <c r="AG5" s="70">
        <f>(14.91-0.5)</f>
        <v>14.41</v>
      </c>
      <c r="AH5" s="70">
        <f>(14.91-0.5)</f>
        <v>14.41</v>
      </c>
      <c r="AI5" s="70">
        <f>(13.17-0.5)</f>
        <v>12.67</v>
      </c>
      <c r="AJ5" s="70">
        <f>(15.31-0.5)</f>
        <v>14.81</v>
      </c>
      <c r="AK5" s="70">
        <f>(16.17-0.5)</f>
        <v>15.670000000000002</v>
      </c>
      <c r="AL5" s="70">
        <f>(13.19-0.5)</f>
        <v>12.69</v>
      </c>
      <c r="AM5" s="70">
        <f>(11.89-0.5)</f>
        <v>11.39</v>
      </c>
      <c r="AN5" s="70">
        <f>(9.8-0.5)</f>
        <v>9.3000000000000007</v>
      </c>
      <c r="AO5" s="70">
        <f>(10.96-0.5)</f>
        <v>10.46</v>
      </c>
      <c r="AP5" s="70">
        <f>(9.8-0.5)</f>
        <v>9.3000000000000007</v>
      </c>
      <c r="AQ5" s="70">
        <f>(12.49-0.5)</f>
        <v>11.99</v>
      </c>
      <c r="AR5" s="70">
        <f>(11.91-0.5)</f>
        <v>11.41</v>
      </c>
      <c r="AS5" s="70">
        <f>(17.07-0.5)</f>
        <v>16.57</v>
      </c>
      <c r="AT5" s="70">
        <f>(17.07-0.5)</f>
        <v>16.57</v>
      </c>
      <c r="AU5" s="70">
        <f>(20.84-0.5)</f>
        <v>20.34</v>
      </c>
      <c r="AV5" s="70"/>
      <c r="AW5" s="70">
        <f>(14.87-0.5)</f>
        <v>14.37</v>
      </c>
      <c r="AX5" s="70">
        <f>(13.51-0.5)</f>
        <v>13.01</v>
      </c>
      <c r="AY5" s="70">
        <f>(10.96-0.5)</f>
        <v>10.46</v>
      </c>
      <c r="AZ5" s="70">
        <f>(10.65-0.5)</f>
        <v>10.15</v>
      </c>
      <c r="BA5" s="70">
        <f>(16.71-0.5)</f>
        <v>16.21</v>
      </c>
      <c r="BB5" s="70">
        <f>(17.07-0.5)</f>
        <v>16.57</v>
      </c>
      <c r="BC5" s="70">
        <f>(10.27-0.5)</f>
        <v>9.77</v>
      </c>
      <c r="BD5" s="70">
        <f>(13.19-0.5)</f>
        <v>12.69</v>
      </c>
      <c r="BE5" s="70">
        <f>(11.93-0.5)</f>
        <v>11.43</v>
      </c>
      <c r="BF5" s="70">
        <f>(17.07-0.5)</f>
        <v>16.57</v>
      </c>
      <c r="BG5" s="70">
        <f>(15.18-0.5)</f>
        <v>14.68</v>
      </c>
      <c r="BH5" s="70">
        <f>(11.89-0.5)</f>
        <v>11.39</v>
      </c>
      <c r="BI5" s="70">
        <f>(13.19-0.5)</f>
        <v>12.69</v>
      </c>
      <c r="BJ5" s="70">
        <f>(13.19-0.5)</f>
        <v>12.69</v>
      </c>
      <c r="BK5" s="70">
        <f>(17.47-0.5)</f>
        <v>16.97</v>
      </c>
      <c r="BL5" s="70">
        <f>(15.51-0.5)</f>
        <v>15.01</v>
      </c>
      <c r="BM5" s="71">
        <f>(14.65-0.5)</f>
        <v>14.15</v>
      </c>
    </row>
    <row r="6" spans="1:65" ht="18" x14ac:dyDescent="0.25">
      <c r="A6" s="76">
        <v>5</v>
      </c>
      <c r="B6" s="119" t="s">
        <v>82</v>
      </c>
      <c r="C6" s="70">
        <v>97.8</v>
      </c>
      <c r="D6" s="70">
        <v>99.8</v>
      </c>
      <c r="E6" s="70">
        <v>97.6</v>
      </c>
      <c r="F6" s="70">
        <v>100</v>
      </c>
      <c r="G6" s="70">
        <v>100</v>
      </c>
      <c r="H6" s="70">
        <v>99</v>
      </c>
      <c r="I6" s="70">
        <v>96.2</v>
      </c>
      <c r="J6" s="70">
        <v>95</v>
      </c>
      <c r="K6" s="70">
        <v>98.7</v>
      </c>
      <c r="L6" s="70">
        <v>97.7</v>
      </c>
      <c r="M6" s="70">
        <v>98.9</v>
      </c>
      <c r="N6" s="70">
        <v>95.5</v>
      </c>
      <c r="O6" s="70">
        <v>91</v>
      </c>
      <c r="P6" s="70">
        <v>97.7</v>
      </c>
      <c r="Q6" s="70">
        <v>91</v>
      </c>
      <c r="R6" s="70">
        <v>94</v>
      </c>
      <c r="S6" s="70">
        <v>97.9</v>
      </c>
      <c r="T6" s="70">
        <v>100</v>
      </c>
      <c r="U6" s="70">
        <v>99.7</v>
      </c>
      <c r="V6" s="70">
        <v>99.4</v>
      </c>
      <c r="W6" s="70">
        <v>98.8</v>
      </c>
      <c r="X6" s="70">
        <v>95</v>
      </c>
      <c r="Y6" s="70">
        <v>98.4</v>
      </c>
      <c r="Z6" s="70">
        <v>99.9</v>
      </c>
      <c r="AA6" s="70">
        <v>98.7</v>
      </c>
      <c r="AB6" s="70">
        <v>94</v>
      </c>
      <c r="AC6" s="70">
        <v>100</v>
      </c>
      <c r="AD6" s="70">
        <v>96.8</v>
      </c>
      <c r="AE6" s="70">
        <v>98.8</v>
      </c>
      <c r="AF6" s="70">
        <v>100</v>
      </c>
      <c r="AG6" s="70">
        <v>98.6</v>
      </c>
      <c r="AH6" s="70">
        <v>97.7</v>
      </c>
      <c r="AI6" s="70">
        <v>99.8</v>
      </c>
      <c r="AJ6" s="70">
        <v>95.8</v>
      </c>
      <c r="AK6" s="70">
        <v>95</v>
      </c>
      <c r="AL6" s="70">
        <v>99.8</v>
      </c>
      <c r="AM6" s="70">
        <v>100</v>
      </c>
      <c r="AN6" s="70">
        <v>99.6</v>
      </c>
      <c r="AO6" s="70">
        <v>90</v>
      </c>
      <c r="AP6" s="70">
        <v>100</v>
      </c>
      <c r="AQ6" s="70">
        <v>96.7</v>
      </c>
      <c r="AR6" s="70">
        <v>95</v>
      </c>
      <c r="AS6" s="70">
        <v>96.2</v>
      </c>
      <c r="AT6" s="70">
        <v>100</v>
      </c>
      <c r="AU6" s="70">
        <v>99.3</v>
      </c>
      <c r="AV6" s="70">
        <v>98.4</v>
      </c>
      <c r="AW6" s="70">
        <v>99.9</v>
      </c>
      <c r="AX6" s="70">
        <v>99.4</v>
      </c>
      <c r="AY6" s="70">
        <v>98.3</v>
      </c>
      <c r="AZ6" s="70">
        <v>98.8</v>
      </c>
      <c r="BA6" s="70">
        <v>95</v>
      </c>
      <c r="BB6" s="70">
        <v>89</v>
      </c>
      <c r="BC6" s="70">
        <v>97.7</v>
      </c>
      <c r="BD6" s="70">
        <v>100</v>
      </c>
      <c r="BE6" s="70">
        <v>96.8</v>
      </c>
      <c r="BF6" s="70">
        <v>93</v>
      </c>
      <c r="BG6" s="70">
        <v>97.5</v>
      </c>
      <c r="BH6" s="70">
        <v>97.1</v>
      </c>
      <c r="BI6" s="70">
        <v>98.6</v>
      </c>
      <c r="BJ6" s="70">
        <v>99.5</v>
      </c>
      <c r="BK6" s="70">
        <v>97</v>
      </c>
      <c r="BL6" s="70">
        <v>98.8</v>
      </c>
      <c r="BM6" s="71">
        <v>99.3</v>
      </c>
    </row>
    <row r="7" spans="1:65" ht="18" x14ac:dyDescent="0.25">
      <c r="A7" s="76">
        <v>6</v>
      </c>
      <c r="B7" s="119" t="s">
        <v>81</v>
      </c>
      <c r="C7" s="70">
        <v>91.6</v>
      </c>
      <c r="D7" s="70">
        <v>95.5</v>
      </c>
      <c r="E7" s="70">
        <v>90.5</v>
      </c>
      <c r="F7" s="70">
        <v>99.9</v>
      </c>
      <c r="G7" s="70">
        <v>98.8</v>
      </c>
      <c r="H7" s="70">
        <v>99.2</v>
      </c>
      <c r="I7" s="70">
        <v>95.8</v>
      </c>
      <c r="J7" s="70">
        <v>87</v>
      </c>
      <c r="K7" s="70">
        <v>96.9</v>
      </c>
      <c r="L7" s="70">
        <v>97.5</v>
      </c>
      <c r="M7" s="70">
        <v>99.3</v>
      </c>
      <c r="N7" s="70">
        <v>87</v>
      </c>
      <c r="O7" s="70">
        <v>80</v>
      </c>
      <c r="P7" s="70">
        <v>96.3</v>
      </c>
      <c r="Q7" s="70">
        <v>80</v>
      </c>
      <c r="R7" s="70">
        <v>90</v>
      </c>
      <c r="S7" s="70">
        <v>87</v>
      </c>
      <c r="T7" s="70">
        <v>100</v>
      </c>
      <c r="U7" s="70">
        <v>99.8</v>
      </c>
      <c r="V7" s="70">
        <v>99.1</v>
      </c>
      <c r="W7" s="70">
        <v>82</v>
      </c>
      <c r="X7" s="70">
        <v>92.7</v>
      </c>
      <c r="Y7" s="70">
        <v>93.8</v>
      </c>
      <c r="Z7" s="70">
        <v>97.9</v>
      </c>
      <c r="AA7" s="70">
        <v>90.1</v>
      </c>
      <c r="AB7" s="70">
        <v>91.7</v>
      </c>
      <c r="AC7" s="70">
        <v>100</v>
      </c>
      <c r="AD7" s="70">
        <v>92.2</v>
      </c>
      <c r="AE7" s="70">
        <v>89</v>
      </c>
      <c r="AF7" s="70">
        <v>100</v>
      </c>
      <c r="AG7" s="70">
        <v>98.2</v>
      </c>
      <c r="AH7" s="70">
        <v>96.5</v>
      </c>
      <c r="AI7" s="70">
        <v>92.1</v>
      </c>
      <c r="AJ7" s="70">
        <v>90.2</v>
      </c>
      <c r="AK7" s="70">
        <v>90.1</v>
      </c>
      <c r="AL7" s="70">
        <v>97.5</v>
      </c>
      <c r="AM7" s="70">
        <v>90</v>
      </c>
      <c r="AN7" s="70">
        <v>96.3</v>
      </c>
      <c r="AO7" s="70">
        <v>70</v>
      </c>
      <c r="AP7" s="70">
        <v>88</v>
      </c>
      <c r="AQ7" s="70">
        <v>82</v>
      </c>
      <c r="AR7" s="70">
        <v>80</v>
      </c>
      <c r="AS7" s="70">
        <v>93</v>
      </c>
      <c r="AT7" s="70">
        <v>94.5</v>
      </c>
      <c r="AU7" s="70">
        <v>91.3</v>
      </c>
      <c r="AV7" s="70">
        <v>93</v>
      </c>
      <c r="AW7" s="70">
        <v>97.8</v>
      </c>
      <c r="AX7" s="70">
        <v>89</v>
      </c>
      <c r="AY7" s="70">
        <v>95.6</v>
      </c>
      <c r="AZ7" s="70">
        <v>90.3</v>
      </c>
      <c r="BA7" s="70">
        <v>93.3</v>
      </c>
      <c r="BB7" s="70">
        <v>92.7</v>
      </c>
      <c r="BC7" s="70">
        <v>96.2</v>
      </c>
      <c r="BD7" s="70">
        <v>98.3</v>
      </c>
      <c r="BE7" s="70">
        <v>92.9</v>
      </c>
      <c r="BF7" s="70">
        <v>91.8</v>
      </c>
      <c r="BG7" s="70">
        <v>92.4</v>
      </c>
      <c r="BH7" s="70">
        <v>85</v>
      </c>
      <c r="BI7" s="70">
        <v>97.6</v>
      </c>
      <c r="BJ7" s="70">
        <v>99</v>
      </c>
      <c r="BK7" s="70">
        <v>89</v>
      </c>
      <c r="BL7" s="70">
        <v>90.1</v>
      </c>
      <c r="BM7" s="71">
        <v>96.8</v>
      </c>
    </row>
    <row r="8" spans="1:65" ht="18" x14ac:dyDescent="0.25">
      <c r="A8" s="76">
        <v>7</v>
      </c>
      <c r="B8" s="119" t="s">
        <v>67</v>
      </c>
      <c r="C8" s="70">
        <v>76</v>
      </c>
      <c r="D8" s="70">
        <v>22</v>
      </c>
      <c r="E8" s="70">
        <v>44</v>
      </c>
      <c r="F8" s="70">
        <v>23</v>
      </c>
      <c r="G8" s="70">
        <v>16</v>
      </c>
      <c r="H8" s="70">
        <v>23</v>
      </c>
      <c r="I8" s="70">
        <v>85</v>
      </c>
      <c r="J8" s="70">
        <v>41</v>
      </c>
      <c r="K8" s="70">
        <v>17</v>
      </c>
      <c r="L8" s="70">
        <v>24</v>
      </c>
      <c r="M8" s="70">
        <v>78</v>
      </c>
      <c r="N8" s="70">
        <v>76</v>
      </c>
      <c r="O8" s="70">
        <v>89</v>
      </c>
      <c r="P8" s="70">
        <v>13</v>
      </c>
      <c r="Q8" s="70">
        <v>24</v>
      </c>
      <c r="R8" s="70">
        <v>24</v>
      </c>
      <c r="S8" s="70">
        <v>26</v>
      </c>
      <c r="T8" s="70">
        <v>11</v>
      </c>
      <c r="U8" s="70">
        <v>11</v>
      </c>
      <c r="V8" s="70">
        <v>13</v>
      </c>
      <c r="W8" s="70">
        <v>46</v>
      </c>
      <c r="X8" s="70">
        <v>39</v>
      </c>
      <c r="Y8" s="70">
        <v>92</v>
      </c>
      <c r="Z8" s="70">
        <v>16</v>
      </c>
      <c r="AA8" s="70">
        <v>22</v>
      </c>
      <c r="AB8" s="70">
        <v>36</v>
      </c>
      <c r="AC8" s="70">
        <v>60</v>
      </c>
      <c r="AD8" s="70">
        <v>84</v>
      </c>
      <c r="AE8" s="70">
        <v>19</v>
      </c>
      <c r="AF8" s="70">
        <v>90</v>
      </c>
      <c r="AG8" s="70">
        <v>25</v>
      </c>
      <c r="AH8" s="70">
        <v>39</v>
      </c>
      <c r="AI8" s="70">
        <v>20</v>
      </c>
      <c r="AJ8" s="70">
        <v>22</v>
      </c>
      <c r="AK8" s="70">
        <v>17</v>
      </c>
      <c r="AL8" s="70">
        <v>22</v>
      </c>
      <c r="AM8" s="70">
        <v>11</v>
      </c>
      <c r="AN8" s="70">
        <v>71</v>
      </c>
      <c r="AO8" s="70">
        <v>20</v>
      </c>
      <c r="AP8" s="70">
        <v>65</v>
      </c>
      <c r="AQ8" s="70">
        <v>71</v>
      </c>
      <c r="AR8" s="70">
        <v>38</v>
      </c>
      <c r="AS8" s="70">
        <v>44</v>
      </c>
      <c r="AT8" s="70">
        <v>47</v>
      </c>
      <c r="AU8" s="70">
        <v>89</v>
      </c>
      <c r="AV8" s="70">
        <v>14</v>
      </c>
      <c r="AW8" s="70">
        <v>25</v>
      </c>
      <c r="AX8" s="70">
        <v>17</v>
      </c>
      <c r="AY8" s="70">
        <v>24</v>
      </c>
      <c r="AZ8" s="70">
        <v>88</v>
      </c>
      <c r="BA8" s="70">
        <v>43</v>
      </c>
      <c r="BB8" s="70">
        <v>15</v>
      </c>
      <c r="BC8" s="70">
        <v>22</v>
      </c>
      <c r="BD8" s="70">
        <v>39</v>
      </c>
      <c r="BE8" s="70">
        <v>40</v>
      </c>
      <c r="BF8" s="70">
        <v>76</v>
      </c>
      <c r="BG8" s="70">
        <v>82</v>
      </c>
      <c r="BH8" s="70">
        <v>25</v>
      </c>
      <c r="BI8" s="70">
        <v>41</v>
      </c>
      <c r="BJ8" s="70">
        <v>38</v>
      </c>
      <c r="BK8" s="70">
        <v>18</v>
      </c>
      <c r="BL8" s="70">
        <v>33</v>
      </c>
      <c r="BM8" s="71">
        <v>39</v>
      </c>
    </row>
    <row r="9" spans="1:65" ht="18" x14ac:dyDescent="0.25">
      <c r="A9" s="76">
        <v>8</v>
      </c>
      <c r="B9" s="119" t="s">
        <v>83</v>
      </c>
      <c r="C9" s="70">
        <v>55</v>
      </c>
      <c r="D9" s="70">
        <v>23</v>
      </c>
      <c r="E9" s="70">
        <v>49</v>
      </c>
      <c r="F9" s="70">
        <v>40</v>
      </c>
      <c r="G9" s="70">
        <v>11</v>
      </c>
      <c r="H9" s="70">
        <v>20</v>
      </c>
      <c r="I9" s="70">
        <v>65</v>
      </c>
      <c r="J9" s="70">
        <v>33</v>
      </c>
      <c r="K9" s="70">
        <v>34</v>
      </c>
      <c r="L9" s="70">
        <v>10</v>
      </c>
      <c r="M9" s="70">
        <v>38</v>
      </c>
      <c r="N9" s="70">
        <v>24</v>
      </c>
      <c r="O9" s="70">
        <v>50</v>
      </c>
      <c r="P9" s="70">
        <v>10</v>
      </c>
      <c r="Q9" s="70">
        <v>15</v>
      </c>
      <c r="R9" s="70">
        <v>47</v>
      </c>
      <c r="S9" s="70">
        <v>26</v>
      </c>
      <c r="T9" s="70">
        <v>15</v>
      </c>
      <c r="U9" s="70">
        <v>17</v>
      </c>
      <c r="V9" s="70">
        <v>27</v>
      </c>
      <c r="W9" s="70">
        <v>70</v>
      </c>
      <c r="X9" s="70">
        <v>10</v>
      </c>
      <c r="Y9" s="70">
        <v>70</v>
      </c>
      <c r="Z9" s="70">
        <v>26</v>
      </c>
      <c r="AA9" s="70">
        <v>15</v>
      </c>
      <c r="AB9" s="70">
        <v>20</v>
      </c>
      <c r="AC9" s="70">
        <v>40</v>
      </c>
      <c r="AD9" s="70">
        <v>50</v>
      </c>
      <c r="AE9" s="70">
        <v>15</v>
      </c>
      <c r="AF9" s="70">
        <v>70</v>
      </c>
      <c r="AG9" s="70">
        <v>65</v>
      </c>
      <c r="AH9" s="70">
        <v>37</v>
      </c>
      <c r="AI9" s="70">
        <v>18</v>
      </c>
      <c r="AJ9" s="70">
        <v>20</v>
      </c>
      <c r="AK9" s="70">
        <v>10</v>
      </c>
      <c r="AL9" s="70">
        <v>10</v>
      </c>
      <c r="AM9" s="70">
        <v>20</v>
      </c>
      <c r="AN9" s="70">
        <v>15</v>
      </c>
      <c r="AO9" s="70">
        <v>40</v>
      </c>
      <c r="AP9" s="70">
        <v>18</v>
      </c>
      <c r="AQ9" s="70">
        <v>60</v>
      </c>
      <c r="AR9" s="70">
        <v>15</v>
      </c>
      <c r="AS9" s="70">
        <v>22</v>
      </c>
      <c r="AT9" s="70">
        <v>12</v>
      </c>
      <c r="AU9" s="70">
        <v>55</v>
      </c>
      <c r="AV9" s="70">
        <v>24</v>
      </c>
      <c r="AW9" s="70">
        <v>15</v>
      </c>
      <c r="AX9" s="70">
        <v>15</v>
      </c>
      <c r="AY9" s="70">
        <v>33</v>
      </c>
      <c r="AZ9" s="70">
        <v>60</v>
      </c>
      <c r="BA9" s="70">
        <v>15</v>
      </c>
      <c r="BB9" s="70">
        <v>10</v>
      </c>
      <c r="BC9" s="70">
        <v>13</v>
      </c>
      <c r="BD9" s="70">
        <v>37</v>
      </c>
      <c r="BE9" s="70">
        <v>48</v>
      </c>
      <c r="BF9" s="70">
        <v>29</v>
      </c>
      <c r="BG9" s="70">
        <v>38</v>
      </c>
      <c r="BH9" s="70">
        <v>70</v>
      </c>
      <c r="BI9" s="70">
        <v>32</v>
      </c>
      <c r="BJ9" s="70">
        <v>45</v>
      </c>
      <c r="BK9" s="70">
        <v>10</v>
      </c>
      <c r="BL9" s="70">
        <v>40</v>
      </c>
      <c r="BM9" s="71">
        <v>70</v>
      </c>
    </row>
    <row r="10" spans="1:65" ht="18" x14ac:dyDescent="0.25">
      <c r="A10" s="76">
        <v>9</v>
      </c>
      <c r="B10" s="119" t="s">
        <v>80</v>
      </c>
      <c r="C10" s="70">
        <v>100</v>
      </c>
      <c r="D10" s="70">
        <v>100</v>
      </c>
      <c r="E10" s="70">
        <v>100</v>
      </c>
      <c r="F10" s="70">
        <v>100</v>
      </c>
      <c r="G10" s="70">
        <v>100</v>
      </c>
      <c r="H10" s="70">
        <v>100</v>
      </c>
      <c r="I10" s="70">
        <v>100</v>
      </c>
      <c r="J10" s="70">
        <v>100</v>
      </c>
      <c r="K10" s="70">
        <v>100</v>
      </c>
      <c r="L10" s="70">
        <v>100</v>
      </c>
      <c r="M10" s="70">
        <v>100</v>
      </c>
      <c r="N10" s="70">
        <v>100</v>
      </c>
      <c r="O10" s="70">
        <v>100</v>
      </c>
      <c r="P10" s="70">
        <v>100</v>
      </c>
      <c r="Q10" s="70">
        <v>100</v>
      </c>
      <c r="R10" s="70">
        <v>100</v>
      </c>
      <c r="S10" s="70">
        <v>100</v>
      </c>
      <c r="T10" s="70">
        <v>100</v>
      </c>
      <c r="U10" s="70">
        <v>100</v>
      </c>
      <c r="V10" s="70">
        <v>100</v>
      </c>
      <c r="W10" s="70">
        <v>100</v>
      </c>
      <c r="X10" s="70">
        <v>100</v>
      </c>
      <c r="Y10" s="70">
        <v>100</v>
      </c>
      <c r="Z10" s="70">
        <v>100</v>
      </c>
      <c r="AA10" s="70">
        <v>100</v>
      </c>
      <c r="AB10" s="70">
        <v>100</v>
      </c>
      <c r="AC10" s="70">
        <v>100</v>
      </c>
      <c r="AD10" s="70">
        <v>100</v>
      </c>
      <c r="AE10" s="70">
        <v>100</v>
      </c>
      <c r="AF10" s="70">
        <v>100</v>
      </c>
      <c r="AG10" s="70">
        <v>100</v>
      </c>
      <c r="AH10" s="70">
        <v>100</v>
      </c>
      <c r="AI10" s="70">
        <v>100</v>
      </c>
      <c r="AJ10" s="70">
        <v>100</v>
      </c>
      <c r="AK10" s="70">
        <v>100</v>
      </c>
      <c r="AL10" s="70">
        <v>100</v>
      </c>
      <c r="AM10" s="70">
        <v>100</v>
      </c>
      <c r="AN10" s="70">
        <v>100</v>
      </c>
      <c r="AO10" s="70">
        <v>100</v>
      </c>
      <c r="AP10" s="70">
        <v>100</v>
      </c>
      <c r="AQ10" s="70">
        <v>100</v>
      </c>
      <c r="AR10" s="70">
        <v>100</v>
      </c>
      <c r="AS10" s="70">
        <v>100</v>
      </c>
      <c r="AT10" s="70">
        <v>100</v>
      </c>
      <c r="AU10" s="70">
        <v>100</v>
      </c>
      <c r="AV10" s="70">
        <v>100</v>
      </c>
      <c r="AW10" s="70">
        <v>100</v>
      </c>
      <c r="AX10" s="70">
        <v>100</v>
      </c>
      <c r="AY10" s="70">
        <v>100</v>
      </c>
      <c r="AZ10" s="70">
        <v>100</v>
      </c>
      <c r="BA10" s="70">
        <v>100</v>
      </c>
      <c r="BB10" s="70">
        <v>100</v>
      </c>
      <c r="BC10" s="70">
        <v>100</v>
      </c>
      <c r="BD10" s="70">
        <v>100</v>
      </c>
      <c r="BE10" s="70">
        <v>100</v>
      </c>
      <c r="BF10" s="70">
        <v>100</v>
      </c>
      <c r="BG10" s="70">
        <v>100</v>
      </c>
      <c r="BH10" s="70">
        <v>100</v>
      </c>
      <c r="BI10" s="70">
        <v>100</v>
      </c>
      <c r="BJ10" s="70">
        <v>100</v>
      </c>
      <c r="BK10" s="70">
        <v>100</v>
      </c>
      <c r="BL10" s="70">
        <v>100</v>
      </c>
      <c r="BM10" s="71">
        <v>100</v>
      </c>
    </row>
    <row r="11" spans="1:65" ht="18" x14ac:dyDescent="0.25">
      <c r="A11" s="76">
        <v>10</v>
      </c>
      <c r="B11" s="119" t="s">
        <v>234</v>
      </c>
      <c r="C11" s="70">
        <v>40</v>
      </c>
      <c r="D11" s="70">
        <v>33</v>
      </c>
      <c r="E11" s="70">
        <v>32</v>
      </c>
      <c r="F11" s="70">
        <v>21</v>
      </c>
      <c r="G11" s="70">
        <v>25</v>
      </c>
      <c r="H11" s="70">
        <v>40</v>
      </c>
      <c r="I11" s="70">
        <v>7</v>
      </c>
      <c r="J11" s="70">
        <v>11</v>
      </c>
      <c r="K11" s="70">
        <v>16</v>
      </c>
      <c r="L11" s="70">
        <v>13</v>
      </c>
      <c r="M11" s="70">
        <v>10</v>
      </c>
      <c r="N11" s="70">
        <v>16</v>
      </c>
      <c r="O11" s="70">
        <v>17</v>
      </c>
      <c r="P11" s="70">
        <v>3</v>
      </c>
      <c r="Q11" s="70">
        <v>40</v>
      </c>
      <c r="R11" s="70">
        <v>17</v>
      </c>
      <c r="S11" s="70">
        <v>26</v>
      </c>
      <c r="T11" s="70">
        <v>28</v>
      </c>
      <c r="U11" s="70">
        <v>35</v>
      </c>
      <c r="V11" s="70">
        <v>24</v>
      </c>
      <c r="W11" s="70">
        <v>8</v>
      </c>
      <c r="X11" s="70">
        <v>40</v>
      </c>
      <c r="Y11" s="70">
        <v>20</v>
      </c>
      <c r="Z11" s="70">
        <v>45</v>
      </c>
      <c r="AA11" s="70">
        <v>42</v>
      </c>
      <c r="AB11" s="70">
        <v>35</v>
      </c>
      <c r="AC11" s="70">
        <v>12</v>
      </c>
      <c r="AD11" s="70">
        <v>18</v>
      </c>
      <c r="AE11" s="70">
        <v>24</v>
      </c>
      <c r="AF11" s="70">
        <v>17</v>
      </c>
      <c r="AG11" s="70">
        <v>45</v>
      </c>
      <c r="AH11" s="70">
        <v>45</v>
      </c>
      <c r="AI11" s="70">
        <v>22</v>
      </c>
      <c r="AJ11" s="70">
        <v>24</v>
      </c>
      <c r="AK11" s="70">
        <v>38</v>
      </c>
      <c r="AL11" s="70">
        <v>48</v>
      </c>
      <c r="AM11" s="70">
        <v>52</v>
      </c>
      <c r="AN11" s="70">
        <v>26</v>
      </c>
      <c r="AO11" s="70">
        <v>40</v>
      </c>
      <c r="AP11" s="70">
        <v>25</v>
      </c>
      <c r="AQ11" s="70">
        <v>26</v>
      </c>
      <c r="AR11" s="70">
        <v>30</v>
      </c>
      <c r="AS11" s="70">
        <v>32</v>
      </c>
      <c r="AT11" s="70">
        <v>42</v>
      </c>
      <c r="AU11" s="70">
        <v>25</v>
      </c>
      <c r="AV11" s="70">
        <v>40</v>
      </c>
      <c r="AW11" s="70">
        <v>28</v>
      </c>
      <c r="AX11" s="70">
        <v>24</v>
      </c>
      <c r="AY11" s="70">
        <v>40</v>
      </c>
      <c r="AZ11" s="70">
        <v>12</v>
      </c>
      <c r="BA11" s="70">
        <v>33</v>
      </c>
      <c r="BB11" s="70">
        <v>23</v>
      </c>
      <c r="BC11" s="70">
        <v>30</v>
      </c>
      <c r="BD11" s="70">
        <v>48</v>
      </c>
      <c r="BE11" s="70">
        <v>33</v>
      </c>
      <c r="BF11" s="70">
        <v>35</v>
      </c>
      <c r="BG11" s="70">
        <v>38</v>
      </c>
      <c r="BH11" s="70">
        <v>24</v>
      </c>
      <c r="BI11" s="70">
        <v>17</v>
      </c>
      <c r="BJ11" s="70">
        <v>30</v>
      </c>
      <c r="BK11" s="70">
        <v>36</v>
      </c>
      <c r="BL11" s="70">
        <v>29</v>
      </c>
      <c r="BM11" s="71">
        <v>34</v>
      </c>
    </row>
    <row r="12" spans="1:65" ht="18" x14ac:dyDescent="0.25">
      <c r="A12" s="76">
        <v>11</v>
      </c>
      <c r="B12" s="119" t="s">
        <v>78</v>
      </c>
      <c r="C12" s="70">
        <v>30</v>
      </c>
      <c r="D12" s="70">
        <v>19.5</v>
      </c>
      <c r="E12" s="70">
        <v>21</v>
      </c>
      <c r="F12" s="70">
        <v>11.5</v>
      </c>
      <c r="G12" s="70">
        <v>18</v>
      </c>
      <c r="H12" s="70">
        <v>25.1</v>
      </c>
      <c r="I12" s="70">
        <v>8.5</v>
      </c>
      <c r="J12" s="70">
        <v>9</v>
      </c>
      <c r="K12" s="70">
        <v>12</v>
      </c>
      <c r="L12" s="70">
        <v>20</v>
      </c>
      <c r="M12" s="70">
        <v>6.7</v>
      </c>
      <c r="N12" s="70">
        <v>3</v>
      </c>
      <c r="O12" s="70">
        <v>12</v>
      </c>
      <c r="P12" s="70">
        <v>11</v>
      </c>
      <c r="Q12" s="70">
        <v>18</v>
      </c>
      <c r="R12" s="70">
        <v>8</v>
      </c>
      <c r="S12" s="70">
        <v>18</v>
      </c>
      <c r="T12" s="70">
        <v>15</v>
      </c>
      <c r="U12" s="70">
        <v>25</v>
      </c>
      <c r="V12" s="70">
        <v>18.5</v>
      </c>
      <c r="W12" s="70">
        <v>0.9</v>
      </c>
      <c r="X12" s="70">
        <v>12</v>
      </c>
      <c r="Y12" s="70">
        <v>13</v>
      </c>
      <c r="Z12" s="70">
        <v>25.5</v>
      </c>
      <c r="AA12" s="70">
        <v>22</v>
      </c>
      <c r="AB12" s="70">
        <v>34</v>
      </c>
      <c r="AC12" s="70">
        <v>11</v>
      </c>
      <c r="AD12" s="70">
        <v>16</v>
      </c>
      <c r="AE12" s="70">
        <v>12</v>
      </c>
      <c r="AF12" s="70">
        <v>11.5</v>
      </c>
      <c r="AG12" s="70">
        <v>18.5</v>
      </c>
      <c r="AH12" s="70">
        <v>21</v>
      </c>
      <c r="AI12" s="70">
        <v>18</v>
      </c>
      <c r="AJ12" s="70">
        <v>15.5</v>
      </c>
      <c r="AK12" s="70">
        <v>33.5</v>
      </c>
      <c r="AL12" s="70">
        <v>25</v>
      </c>
      <c r="AM12" s="70">
        <v>16</v>
      </c>
      <c r="AN12" s="70">
        <v>13</v>
      </c>
      <c r="AO12" s="70">
        <v>34</v>
      </c>
      <c r="AP12" s="70">
        <v>21</v>
      </c>
      <c r="AQ12" s="70">
        <v>10</v>
      </c>
      <c r="AR12" s="70">
        <v>30</v>
      </c>
      <c r="AS12" s="70">
        <v>13.5</v>
      </c>
      <c r="AT12" s="70">
        <v>15</v>
      </c>
      <c r="AU12" s="70">
        <v>19</v>
      </c>
      <c r="AV12" s="70">
        <v>35.200000000000003</v>
      </c>
      <c r="AW12" s="70">
        <v>18.2</v>
      </c>
      <c r="AX12" s="70">
        <v>14</v>
      </c>
      <c r="AY12" s="70">
        <v>19</v>
      </c>
      <c r="AZ12" s="70">
        <v>10</v>
      </c>
      <c r="BA12" s="70">
        <v>20.2</v>
      </c>
      <c r="BB12" s="70">
        <v>17</v>
      </c>
      <c r="BC12" s="70">
        <v>21.5</v>
      </c>
      <c r="BD12" s="70">
        <v>24</v>
      </c>
      <c r="BE12" s="70">
        <v>25</v>
      </c>
      <c r="BF12" s="70">
        <v>13</v>
      </c>
      <c r="BG12" s="70">
        <v>20</v>
      </c>
      <c r="BH12" s="70">
        <v>8</v>
      </c>
      <c r="BI12" s="70">
        <v>11</v>
      </c>
      <c r="BJ12" s="70">
        <v>22</v>
      </c>
      <c r="BK12" s="70">
        <v>11</v>
      </c>
      <c r="BL12" s="70">
        <v>22</v>
      </c>
      <c r="BM12" s="71">
        <v>22</v>
      </c>
    </row>
    <row r="13" spans="1:65" ht="36" x14ac:dyDescent="0.25">
      <c r="A13" s="76">
        <v>12</v>
      </c>
      <c r="B13" s="119" t="s">
        <v>79</v>
      </c>
      <c r="C13" s="72">
        <v>46.019083781251538</v>
      </c>
      <c r="D13" s="72">
        <v>26.833294145309196</v>
      </c>
      <c r="E13" s="72">
        <v>39.8285116336329</v>
      </c>
      <c r="F13" s="72">
        <v>11.091898428053206</v>
      </c>
      <c r="G13" s="72">
        <v>43.749862561847173</v>
      </c>
      <c r="H13" s="72">
        <v>39.25237651444548</v>
      </c>
      <c r="I13" s="72">
        <v>13.285503209934916</v>
      </c>
      <c r="J13" s="72">
        <v>15.206132825903861</v>
      </c>
      <c r="K13" s="72">
        <v>20.027627676178515</v>
      </c>
      <c r="L13" s="72">
        <v>16.473222351271129</v>
      </c>
      <c r="M13" s="72">
        <v>7.9464197935441589</v>
      </c>
      <c r="N13" s="72">
        <v>5.4920572403833532</v>
      </c>
      <c r="O13" s="72">
        <v>21.748729121278142</v>
      </c>
      <c r="P13" s="72">
        <v>19.536663124335814</v>
      </c>
      <c r="Q13" s="72">
        <v>36.132003798670468</v>
      </c>
      <c r="R13" s="72">
        <v>11.825504701898458</v>
      </c>
      <c r="S13" s="72">
        <v>18.658238689775711</v>
      </c>
      <c r="T13" s="72">
        <v>35.024973985431842</v>
      </c>
      <c r="U13" s="72">
        <v>53.81817068691074</v>
      </c>
      <c r="V13" s="72">
        <v>21.495402552998723</v>
      </c>
      <c r="W13" s="72">
        <v>1.5926541465846769</v>
      </c>
      <c r="X13" s="72">
        <v>37.063909774436091</v>
      </c>
      <c r="Y13" s="72">
        <v>24.513019486118292</v>
      </c>
      <c r="Z13" s="72">
        <v>45.283908702813541</v>
      </c>
      <c r="AA13" s="72">
        <v>55.262886597938142</v>
      </c>
      <c r="AB13" s="72">
        <v>89.516332982086411</v>
      </c>
      <c r="AC13" s="72">
        <v>9.9852774631936594</v>
      </c>
      <c r="AD13" s="72">
        <v>2.7748344370860929</v>
      </c>
      <c r="AE13" s="72">
        <v>18.91144319911443</v>
      </c>
      <c r="AF13" s="72">
        <v>17.686139984099409</v>
      </c>
      <c r="AG13" s="72">
        <v>56.45873559638742</v>
      </c>
      <c r="AH13" s="72">
        <v>62.525582803511959</v>
      </c>
      <c r="AI13" s="72">
        <v>15.810648111953718</v>
      </c>
      <c r="AJ13" s="72">
        <v>19.578202995008319</v>
      </c>
      <c r="AK13" s="72">
        <v>39.782325244476638</v>
      </c>
      <c r="AL13" s="72">
        <v>60.912462830611922</v>
      </c>
      <c r="AM13" s="72">
        <v>12.786848072562357</v>
      </c>
      <c r="AN13" s="72">
        <v>20.166396781000049</v>
      </c>
      <c r="AO13" s="72">
        <v>46.175896065603979</v>
      </c>
      <c r="AP13" s="72">
        <v>41.667564188864318</v>
      </c>
      <c r="AQ13" s="72">
        <v>16.856241565081906</v>
      </c>
      <c r="AR13" s="72">
        <v>18.818873867961674</v>
      </c>
      <c r="AS13" s="72">
        <v>31.573843762145351</v>
      </c>
      <c r="AT13" s="72">
        <v>43.454628780934925</v>
      </c>
      <c r="AU13" s="72">
        <v>27.169014084507044</v>
      </c>
      <c r="AV13" s="72">
        <v>59.045214503965106</v>
      </c>
      <c r="AW13" s="72">
        <v>32.033821767579028</v>
      </c>
      <c r="AX13" s="72">
        <v>24.687008692986492</v>
      </c>
      <c r="AY13" s="72">
        <v>42.657142857142858</v>
      </c>
      <c r="AZ13" s="72">
        <v>11.967149659164868</v>
      </c>
      <c r="BA13" s="72">
        <v>33.459350250525297</v>
      </c>
      <c r="BB13" s="72">
        <v>638.13043478260875</v>
      </c>
      <c r="BC13" s="72">
        <v>35.680947376929915</v>
      </c>
      <c r="BD13" s="72">
        <v>28.849576935130052</v>
      </c>
      <c r="BE13" s="72">
        <v>37.89259911359359</v>
      </c>
      <c r="BF13" s="72">
        <v>23.781879194630875</v>
      </c>
      <c r="BG13" s="72">
        <v>34.623620963723937</v>
      </c>
      <c r="BH13" s="72">
        <v>12.294709559384051</v>
      </c>
      <c r="BI13" s="72">
        <v>9.6991876383201472</v>
      </c>
      <c r="BJ13" s="72">
        <v>61.162311169919505</v>
      </c>
      <c r="BK13" s="72">
        <v>40.185838986553847</v>
      </c>
      <c r="BL13" s="72">
        <v>33.480683317515798</v>
      </c>
      <c r="BM13" s="72">
        <v>44.086748742498933</v>
      </c>
    </row>
    <row r="14" spans="1:65" ht="28.5" customHeight="1" x14ac:dyDescent="0.25">
      <c r="A14" s="76">
        <v>13</v>
      </c>
      <c r="B14" s="119" t="s">
        <v>77</v>
      </c>
      <c r="C14" s="70">
        <v>53.4758985095459</v>
      </c>
      <c r="D14" s="70">
        <v>57.09</v>
      </c>
      <c r="E14" s="70">
        <v>39.590000000000003</v>
      </c>
      <c r="F14" s="70">
        <v>54.41</v>
      </c>
      <c r="G14" s="70">
        <v>43.57</v>
      </c>
      <c r="H14" s="70">
        <v>38.799999999999997</v>
      </c>
      <c r="I14" s="70">
        <v>70.510000000000005</v>
      </c>
      <c r="J14" s="70">
        <v>58.9</v>
      </c>
      <c r="K14" s="70">
        <v>64.11</v>
      </c>
      <c r="L14" s="70">
        <v>26.93</v>
      </c>
      <c r="M14" s="70">
        <v>54.81</v>
      </c>
      <c r="N14" s="70">
        <v>62.43</v>
      </c>
      <c r="O14" s="70">
        <v>28.019079685746352</v>
      </c>
      <c r="P14" s="70">
        <v>36.659999999999997</v>
      </c>
      <c r="Q14" s="70">
        <v>28.6</v>
      </c>
      <c r="R14" s="70">
        <v>62.14</v>
      </c>
      <c r="S14" s="70">
        <v>45.8</v>
      </c>
      <c r="T14" s="70">
        <v>46.03</v>
      </c>
      <c r="U14" s="70">
        <v>28.51</v>
      </c>
      <c r="V14" s="70">
        <v>37.64</v>
      </c>
      <c r="W14" s="70">
        <v>23.68</v>
      </c>
      <c r="X14" s="70">
        <v>27.08</v>
      </c>
      <c r="Y14" s="70">
        <v>41.04</v>
      </c>
      <c r="Z14" s="70">
        <v>46.51</v>
      </c>
      <c r="AA14" s="70">
        <v>20.37</v>
      </c>
      <c r="AB14" s="70">
        <v>38.06</v>
      </c>
      <c r="AC14" s="70">
        <v>93</v>
      </c>
      <c r="AD14" s="70">
        <v>74.92</v>
      </c>
      <c r="AE14" s="70">
        <v>34.28</v>
      </c>
      <c r="AF14" s="70">
        <v>50.91</v>
      </c>
      <c r="AG14" s="70">
        <v>15.02</v>
      </c>
      <c r="AH14" s="70">
        <v>63.16</v>
      </c>
      <c r="AI14" s="70">
        <v>95.55</v>
      </c>
      <c r="AJ14" s="70">
        <v>30.50797947260769</v>
      </c>
      <c r="AK14" s="70">
        <v>83.65</v>
      </c>
      <c r="AL14" s="70">
        <v>26.21</v>
      </c>
      <c r="AM14" s="70">
        <v>8.67</v>
      </c>
      <c r="AN14" s="70">
        <v>37</v>
      </c>
      <c r="AO14" s="70">
        <v>57.25</v>
      </c>
      <c r="AP14" s="70">
        <v>51.99</v>
      </c>
      <c r="AQ14" s="70">
        <v>66.23</v>
      </c>
      <c r="AR14" s="70">
        <v>79.58</v>
      </c>
      <c r="AS14" s="70">
        <v>66.599999999999994</v>
      </c>
      <c r="AT14" s="70">
        <v>30.14</v>
      </c>
      <c r="AU14" s="70">
        <v>90.970659607324066</v>
      </c>
      <c r="AV14" s="70">
        <v>37.54</v>
      </c>
      <c r="AW14" s="70">
        <v>44.83</v>
      </c>
      <c r="AX14" s="70">
        <v>100</v>
      </c>
      <c r="AY14" s="70">
        <v>38.979999999999997</v>
      </c>
      <c r="AZ14" s="70">
        <v>67.62</v>
      </c>
      <c r="BA14" s="70">
        <v>31.92</v>
      </c>
      <c r="BB14" s="70">
        <v>65.900000000000006</v>
      </c>
      <c r="BC14" s="70">
        <v>45.42</v>
      </c>
      <c r="BD14" s="70">
        <v>24.2</v>
      </c>
      <c r="BE14" s="70">
        <v>50.09</v>
      </c>
      <c r="BF14" s="70">
        <v>32.36</v>
      </c>
      <c r="BG14" s="70">
        <v>31.457439399725924</v>
      </c>
      <c r="BH14" s="70">
        <v>31.26</v>
      </c>
      <c r="BI14" s="70">
        <v>46.11</v>
      </c>
      <c r="BJ14" s="70">
        <v>45.72</v>
      </c>
      <c r="BK14" s="70">
        <v>20.66</v>
      </c>
      <c r="BL14" s="70">
        <v>80.349999999999994</v>
      </c>
      <c r="BM14" s="71">
        <v>62.02</v>
      </c>
    </row>
    <row r="15" spans="1:65" ht="20.100000000000001" customHeight="1" x14ac:dyDescent="0.25">
      <c r="A15" s="76">
        <v>14</v>
      </c>
      <c r="B15" s="119" t="s">
        <v>69</v>
      </c>
      <c r="C15" s="70">
        <v>100</v>
      </c>
      <c r="D15" s="70">
        <v>100</v>
      </c>
      <c r="E15" s="70">
        <v>100</v>
      </c>
      <c r="F15" s="70">
        <v>100</v>
      </c>
      <c r="G15" s="70">
        <v>100</v>
      </c>
      <c r="H15" s="70">
        <v>100</v>
      </c>
      <c r="I15" s="70">
        <v>100</v>
      </c>
      <c r="J15" s="70">
        <v>100</v>
      </c>
      <c r="K15" s="70">
        <v>100</v>
      </c>
      <c r="L15" s="70">
        <v>100</v>
      </c>
      <c r="M15" s="70">
        <v>100</v>
      </c>
      <c r="N15" s="70">
        <v>100</v>
      </c>
      <c r="O15" s="70">
        <v>100</v>
      </c>
      <c r="P15" s="70">
        <v>100</v>
      </c>
      <c r="Q15" s="70">
        <v>100</v>
      </c>
      <c r="R15" s="70">
        <v>100</v>
      </c>
      <c r="S15" s="70">
        <v>100</v>
      </c>
      <c r="T15" s="70">
        <v>100</v>
      </c>
      <c r="U15" s="70">
        <v>100</v>
      </c>
      <c r="V15" s="70">
        <v>100</v>
      </c>
      <c r="W15" s="70">
        <v>100</v>
      </c>
      <c r="X15" s="70">
        <v>100</v>
      </c>
      <c r="Y15" s="70">
        <v>100</v>
      </c>
      <c r="Z15" s="70">
        <v>100</v>
      </c>
      <c r="AA15" s="70">
        <v>100</v>
      </c>
      <c r="AB15" s="70">
        <v>100</v>
      </c>
      <c r="AC15" s="70">
        <v>100</v>
      </c>
      <c r="AD15" s="70">
        <v>100</v>
      </c>
      <c r="AE15" s="70">
        <v>100</v>
      </c>
      <c r="AF15" s="70">
        <v>100</v>
      </c>
      <c r="AG15" s="70">
        <v>100</v>
      </c>
      <c r="AH15" s="70">
        <v>100</v>
      </c>
      <c r="AI15" s="70">
        <v>100</v>
      </c>
      <c r="AJ15" s="70">
        <v>100</v>
      </c>
      <c r="AK15" s="70">
        <v>100</v>
      </c>
      <c r="AL15" s="70">
        <v>100</v>
      </c>
      <c r="AM15" s="70">
        <v>100</v>
      </c>
      <c r="AN15" s="70">
        <v>100</v>
      </c>
      <c r="AO15" s="70">
        <v>100</v>
      </c>
      <c r="AP15" s="70">
        <v>100</v>
      </c>
      <c r="AQ15" s="70">
        <v>100</v>
      </c>
      <c r="AR15" s="70">
        <v>100</v>
      </c>
      <c r="AS15" s="70">
        <v>100</v>
      </c>
      <c r="AT15" s="70">
        <v>100</v>
      </c>
      <c r="AU15" s="70">
        <v>100</v>
      </c>
      <c r="AV15" s="70">
        <v>100</v>
      </c>
      <c r="AW15" s="70">
        <v>100</v>
      </c>
      <c r="AX15" s="70">
        <v>100</v>
      </c>
      <c r="AY15" s="70">
        <v>100</v>
      </c>
      <c r="AZ15" s="70">
        <v>100</v>
      </c>
      <c r="BA15" s="70">
        <v>100</v>
      </c>
      <c r="BB15" s="70">
        <v>100</v>
      </c>
      <c r="BC15" s="70">
        <v>100</v>
      </c>
      <c r="BD15" s="70">
        <v>100</v>
      </c>
      <c r="BE15" s="70">
        <v>100</v>
      </c>
      <c r="BF15" s="70">
        <v>100</v>
      </c>
      <c r="BG15" s="70">
        <v>100</v>
      </c>
      <c r="BH15" s="70">
        <v>100</v>
      </c>
      <c r="BI15" s="70">
        <v>100</v>
      </c>
      <c r="BJ15" s="70">
        <v>100</v>
      </c>
      <c r="BK15" s="70">
        <v>100</v>
      </c>
      <c r="BL15" s="70">
        <v>100</v>
      </c>
      <c r="BM15" s="71">
        <v>100</v>
      </c>
    </row>
    <row r="16" spans="1:65" ht="20.100000000000001" customHeight="1" x14ac:dyDescent="0.25">
      <c r="A16" s="76">
        <v>15</v>
      </c>
      <c r="B16" s="119" t="s">
        <v>90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100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0</v>
      </c>
      <c r="AQ16" s="70">
        <v>0</v>
      </c>
      <c r="AR16" s="70">
        <v>0</v>
      </c>
      <c r="AS16" s="70">
        <v>100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1">
        <v>0</v>
      </c>
    </row>
    <row r="17" spans="1:65" ht="20.100000000000001" customHeight="1" x14ac:dyDescent="0.25">
      <c r="A17" s="76">
        <v>16</v>
      </c>
      <c r="B17" s="119" t="s">
        <v>68</v>
      </c>
      <c r="C17" s="70">
        <v>80</v>
      </c>
      <c r="D17" s="70">
        <v>79</v>
      </c>
      <c r="E17" s="70">
        <v>83</v>
      </c>
      <c r="F17" s="70">
        <v>82</v>
      </c>
      <c r="G17" s="70">
        <v>75</v>
      </c>
      <c r="H17" s="70">
        <v>82</v>
      </c>
      <c r="I17" s="70">
        <v>81</v>
      </c>
      <c r="J17" s="70">
        <v>73</v>
      </c>
      <c r="K17" s="70">
        <v>92</v>
      </c>
      <c r="L17" s="70">
        <v>89</v>
      </c>
      <c r="M17" s="70">
        <v>85</v>
      </c>
      <c r="N17" s="70">
        <v>92</v>
      </c>
      <c r="O17" s="70">
        <v>82.5</v>
      </c>
      <c r="P17" s="70">
        <v>92</v>
      </c>
      <c r="Q17" s="70">
        <v>90</v>
      </c>
      <c r="R17" s="70">
        <v>78</v>
      </c>
      <c r="S17" s="70">
        <v>76.400000000000006</v>
      </c>
      <c r="T17" s="70">
        <v>80.19</v>
      </c>
      <c r="U17" s="70">
        <v>90</v>
      </c>
      <c r="V17" s="70">
        <v>79</v>
      </c>
      <c r="W17" s="70">
        <v>85</v>
      </c>
      <c r="X17" s="70">
        <v>88</v>
      </c>
      <c r="Y17" s="70">
        <v>99</v>
      </c>
      <c r="Z17" s="70">
        <v>80</v>
      </c>
      <c r="AA17" s="70">
        <v>65</v>
      </c>
      <c r="AB17" s="70">
        <v>85</v>
      </c>
      <c r="AC17" s="70">
        <v>95</v>
      </c>
      <c r="AD17" s="70">
        <v>80</v>
      </c>
      <c r="AE17" s="70">
        <v>95</v>
      </c>
      <c r="AF17" s="70">
        <v>80</v>
      </c>
      <c r="AG17" s="70">
        <v>100</v>
      </c>
      <c r="AH17" s="70">
        <v>75</v>
      </c>
      <c r="AI17" s="70">
        <v>80.5</v>
      </c>
      <c r="AJ17" s="70">
        <v>81</v>
      </c>
      <c r="AK17" s="70">
        <v>85</v>
      </c>
      <c r="AL17" s="70">
        <v>78</v>
      </c>
      <c r="AM17" s="70">
        <v>70</v>
      </c>
      <c r="AN17" s="70">
        <v>82</v>
      </c>
      <c r="AO17" s="70">
        <v>60</v>
      </c>
      <c r="AP17" s="70">
        <v>95</v>
      </c>
      <c r="AQ17" s="70">
        <v>93</v>
      </c>
      <c r="AR17" s="70">
        <v>75</v>
      </c>
      <c r="AS17" s="70">
        <v>95</v>
      </c>
      <c r="AT17" s="70">
        <v>100</v>
      </c>
      <c r="AU17" s="70">
        <v>75</v>
      </c>
      <c r="AV17" s="70">
        <v>75</v>
      </c>
      <c r="AW17" s="70">
        <v>100</v>
      </c>
      <c r="AX17" s="70">
        <v>75</v>
      </c>
      <c r="AY17" s="70">
        <v>82</v>
      </c>
      <c r="AZ17" s="70">
        <v>77</v>
      </c>
      <c r="BA17" s="70">
        <v>75</v>
      </c>
      <c r="BB17" s="70">
        <v>91</v>
      </c>
      <c r="BC17" s="70">
        <v>99</v>
      </c>
      <c r="BD17" s="70">
        <v>93</v>
      </c>
      <c r="BE17" s="70">
        <v>76</v>
      </c>
      <c r="BF17" s="70">
        <v>85</v>
      </c>
      <c r="BG17" s="70">
        <v>84</v>
      </c>
      <c r="BH17" s="70">
        <v>90</v>
      </c>
      <c r="BI17" s="70">
        <v>63</v>
      </c>
      <c r="BJ17" s="70">
        <v>87</v>
      </c>
      <c r="BK17" s="70">
        <v>95</v>
      </c>
      <c r="BL17" s="70">
        <v>90</v>
      </c>
      <c r="BM17" s="71">
        <v>85</v>
      </c>
    </row>
    <row r="18" spans="1:65" ht="20.100000000000001" customHeight="1" x14ac:dyDescent="0.25">
      <c r="A18" s="76">
        <v>17</v>
      </c>
      <c r="B18" s="119" t="s">
        <v>42</v>
      </c>
      <c r="C18" s="70">
        <v>21.1</v>
      </c>
      <c r="D18" s="70">
        <v>30</v>
      </c>
      <c r="E18" s="70">
        <v>30</v>
      </c>
      <c r="F18" s="70">
        <v>25</v>
      </c>
      <c r="G18" s="70">
        <v>25</v>
      </c>
      <c r="H18" s="70">
        <v>21</v>
      </c>
      <c r="I18" s="70">
        <v>26.2</v>
      </c>
      <c r="J18" s="70">
        <v>30</v>
      </c>
      <c r="K18" s="70">
        <v>28</v>
      </c>
      <c r="L18" s="70">
        <v>25</v>
      </c>
      <c r="M18" s="70">
        <v>25</v>
      </c>
      <c r="N18" s="70">
        <v>28</v>
      </c>
      <c r="O18" s="70">
        <v>25</v>
      </c>
      <c r="P18" s="70">
        <v>25</v>
      </c>
      <c r="Q18" s="70">
        <v>28</v>
      </c>
      <c r="R18" s="70">
        <v>25</v>
      </c>
      <c r="S18" s="70">
        <v>28</v>
      </c>
      <c r="T18" s="70">
        <v>28</v>
      </c>
      <c r="U18" s="70">
        <v>30</v>
      </c>
      <c r="V18" s="70">
        <v>23</v>
      </c>
      <c r="W18" s="70">
        <v>24</v>
      </c>
      <c r="X18" s="70">
        <v>28</v>
      </c>
      <c r="Y18" s="70">
        <v>30</v>
      </c>
      <c r="Z18" s="70">
        <v>28</v>
      </c>
      <c r="AA18" s="70">
        <v>26</v>
      </c>
      <c r="AB18" s="70">
        <v>27</v>
      </c>
      <c r="AC18" s="70">
        <v>25</v>
      </c>
      <c r="AD18" s="70">
        <v>29</v>
      </c>
      <c r="AE18" s="70">
        <v>24</v>
      </c>
      <c r="AF18" s="70">
        <v>22</v>
      </c>
      <c r="AG18" s="70">
        <v>30</v>
      </c>
      <c r="AH18" s="70">
        <v>23</v>
      </c>
      <c r="AI18" s="70">
        <v>30</v>
      </c>
      <c r="AJ18" s="70">
        <v>30</v>
      </c>
      <c r="AK18" s="70">
        <v>16</v>
      </c>
      <c r="AL18" s="70">
        <v>18</v>
      </c>
      <c r="AM18" s="70">
        <v>25</v>
      </c>
      <c r="AN18" s="70">
        <v>20</v>
      </c>
      <c r="AO18" s="70">
        <v>19</v>
      </c>
      <c r="AP18" s="70">
        <v>21</v>
      </c>
      <c r="AQ18" s="70">
        <v>27</v>
      </c>
      <c r="AR18" s="70">
        <v>25</v>
      </c>
      <c r="AS18" s="70">
        <v>30</v>
      </c>
      <c r="AT18" s="70">
        <v>31</v>
      </c>
      <c r="AU18" s="70">
        <v>22</v>
      </c>
      <c r="AV18" s="70">
        <v>20</v>
      </c>
      <c r="AW18" s="70">
        <v>16</v>
      </c>
      <c r="AX18" s="70">
        <v>19</v>
      </c>
      <c r="AY18" s="70">
        <v>25</v>
      </c>
      <c r="AZ18" s="70">
        <v>30</v>
      </c>
      <c r="BA18" s="70">
        <v>30</v>
      </c>
      <c r="BB18" s="70">
        <v>30</v>
      </c>
      <c r="BC18" s="70">
        <v>25</v>
      </c>
      <c r="BD18" s="70">
        <v>30</v>
      </c>
      <c r="BE18" s="70">
        <v>30</v>
      </c>
      <c r="BF18" s="70">
        <v>30</v>
      </c>
      <c r="BG18" s="70">
        <v>30</v>
      </c>
      <c r="BH18" s="70">
        <v>15</v>
      </c>
      <c r="BI18" s="70">
        <v>25</v>
      </c>
      <c r="BJ18" s="70">
        <v>16</v>
      </c>
      <c r="BK18" s="70">
        <v>25</v>
      </c>
      <c r="BL18" s="70">
        <v>21</v>
      </c>
      <c r="BM18" s="71">
        <v>20</v>
      </c>
    </row>
    <row r="19" spans="1:65" ht="20.100000000000001" customHeight="1" x14ac:dyDescent="0.25">
      <c r="A19" s="76">
        <v>18</v>
      </c>
      <c r="B19" s="119" t="s">
        <v>43</v>
      </c>
      <c r="C19" s="70">
        <v>50</v>
      </c>
      <c r="D19" s="70">
        <v>47</v>
      </c>
      <c r="E19" s="70">
        <v>39</v>
      </c>
      <c r="F19" s="70">
        <v>60</v>
      </c>
      <c r="G19" s="70">
        <v>60</v>
      </c>
      <c r="H19" s="70">
        <v>50</v>
      </c>
      <c r="I19" s="70">
        <v>50</v>
      </c>
      <c r="J19" s="70">
        <v>50</v>
      </c>
      <c r="K19" s="70">
        <v>50</v>
      </c>
      <c r="L19" s="70">
        <v>50</v>
      </c>
      <c r="M19" s="70">
        <v>50</v>
      </c>
      <c r="N19" s="70">
        <v>40</v>
      </c>
      <c r="O19" s="70">
        <v>50</v>
      </c>
      <c r="P19" s="70">
        <v>50</v>
      </c>
      <c r="Q19" s="70">
        <v>50</v>
      </c>
      <c r="R19" s="70">
        <v>50</v>
      </c>
      <c r="S19" s="70">
        <v>50</v>
      </c>
      <c r="T19" s="70">
        <v>50</v>
      </c>
      <c r="U19" s="70">
        <v>50</v>
      </c>
      <c r="V19" s="70">
        <v>50</v>
      </c>
      <c r="W19" s="70">
        <v>50</v>
      </c>
      <c r="X19" s="70">
        <v>50</v>
      </c>
      <c r="Y19" s="70">
        <v>50</v>
      </c>
      <c r="Z19" s="70">
        <v>50</v>
      </c>
      <c r="AA19" s="70">
        <v>50</v>
      </c>
      <c r="AB19" s="70">
        <v>50</v>
      </c>
      <c r="AC19" s="70">
        <v>50</v>
      </c>
      <c r="AD19" s="70">
        <v>50</v>
      </c>
      <c r="AE19" s="70">
        <v>50</v>
      </c>
      <c r="AF19" s="70">
        <v>45</v>
      </c>
      <c r="AG19" s="70">
        <v>45</v>
      </c>
      <c r="AH19" s="70">
        <v>50</v>
      </c>
      <c r="AI19" s="70">
        <v>60</v>
      </c>
      <c r="AJ19" s="70">
        <v>50</v>
      </c>
      <c r="AK19" s="70">
        <v>50</v>
      </c>
      <c r="AL19" s="70">
        <v>55</v>
      </c>
      <c r="AM19" s="70">
        <v>35</v>
      </c>
      <c r="AN19" s="70">
        <v>50</v>
      </c>
      <c r="AO19" s="70">
        <v>47</v>
      </c>
      <c r="AP19" s="70">
        <v>70</v>
      </c>
      <c r="AQ19" s="70">
        <v>33</v>
      </c>
      <c r="AR19" s="70">
        <v>38</v>
      </c>
      <c r="AS19" s="70">
        <v>60</v>
      </c>
      <c r="AT19" s="70">
        <v>37</v>
      </c>
      <c r="AU19" s="70">
        <v>55</v>
      </c>
      <c r="AV19" s="70">
        <v>50</v>
      </c>
      <c r="AW19" s="70">
        <v>50</v>
      </c>
      <c r="AX19" s="70">
        <v>50</v>
      </c>
      <c r="AY19" s="70">
        <v>55</v>
      </c>
      <c r="AZ19" s="70">
        <v>50</v>
      </c>
      <c r="BA19" s="70">
        <v>50</v>
      </c>
      <c r="BB19" s="70">
        <v>55</v>
      </c>
      <c r="BC19" s="70">
        <v>50</v>
      </c>
      <c r="BD19" s="70">
        <v>55</v>
      </c>
      <c r="BE19" s="70">
        <v>55</v>
      </c>
      <c r="BF19" s="70">
        <v>60</v>
      </c>
      <c r="BG19" s="70">
        <v>50</v>
      </c>
      <c r="BH19" s="70">
        <v>55</v>
      </c>
      <c r="BI19" s="70">
        <v>45</v>
      </c>
      <c r="BJ19" s="70">
        <v>48</v>
      </c>
      <c r="BK19" s="70">
        <v>55</v>
      </c>
      <c r="BL19" s="70">
        <v>60</v>
      </c>
      <c r="BM19" s="71">
        <v>44</v>
      </c>
    </row>
    <row r="20" spans="1:65" ht="18" x14ac:dyDescent="0.25">
      <c r="A20" s="76">
        <v>19</v>
      </c>
      <c r="B20" s="119" t="s">
        <v>65</v>
      </c>
      <c r="C20" s="70">
        <v>100</v>
      </c>
      <c r="D20" s="70">
        <v>100</v>
      </c>
      <c r="E20" s="70">
        <v>100</v>
      </c>
      <c r="F20" s="70">
        <v>100</v>
      </c>
      <c r="G20" s="70">
        <v>100</v>
      </c>
      <c r="H20" s="70">
        <v>100</v>
      </c>
      <c r="I20" s="70">
        <v>90</v>
      </c>
      <c r="J20" s="70">
        <v>100</v>
      </c>
      <c r="K20" s="70">
        <v>100</v>
      </c>
      <c r="L20" s="70">
        <v>99</v>
      </c>
      <c r="M20" s="70">
        <v>48</v>
      </c>
      <c r="N20" s="70">
        <v>100</v>
      </c>
      <c r="O20" s="70">
        <v>100</v>
      </c>
      <c r="P20" s="70">
        <v>79</v>
      </c>
      <c r="Q20" s="70"/>
      <c r="R20" s="70">
        <v>100</v>
      </c>
      <c r="S20" s="70">
        <v>88</v>
      </c>
      <c r="T20" s="70">
        <v>100</v>
      </c>
      <c r="U20" s="70">
        <v>90</v>
      </c>
      <c r="V20" s="70">
        <v>40</v>
      </c>
      <c r="W20" s="70">
        <v>100</v>
      </c>
      <c r="X20" s="70">
        <v>100</v>
      </c>
      <c r="Y20" s="70">
        <v>100</v>
      </c>
      <c r="Z20" s="70">
        <v>100</v>
      </c>
      <c r="AA20" s="70">
        <v>100</v>
      </c>
      <c r="AB20" s="70">
        <v>100</v>
      </c>
      <c r="AC20" s="70">
        <v>100</v>
      </c>
      <c r="AD20" s="70">
        <v>100</v>
      </c>
      <c r="AE20" s="70">
        <v>100</v>
      </c>
      <c r="AF20" s="70">
        <v>100</v>
      </c>
      <c r="AG20" s="70">
        <v>100</v>
      </c>
      <c r="AH20" s="70">
        <v>100</v>
      </c>
      <c r="AI20" s="70">
        <v>100</v>
      </c>
      <c r="AJ20" s="70">
        <v>100</v>
      </c>
      <c r="AK20" s="70">
        <v>100</v>
      </c>
      <c r="AL20" s="70">
        <v>100</v>
      </c>
      <c r="AM20" s="70">
        <v>100</v>
      </c>
      <c r="AN20" s="70">
        <v>100</v>
      </c>
      <c r="AO20" s="70">
        <v>100</v>
      </c>
      <c r="AP20" s="70">
        <v>100</v>
      </c>
      <c r="AQ20" s="70">
        <v>80</v>
      </c>
      <c r="AR20" s="70">
        <v>100</v>
      </c>
      <c r="AS20" s="70">
        <v>100</v>
      </c>
      <c r="AT20" s="70">
        <v>100</v>
      </c>
      <c r="AU20" s="70">
        <v>100</v>
      </c>
      <c r="AV20" s="70">
        <v>55</v>
      </c>
      <c r="AW20" s="70">
        <v>100</v>
      </c>
      <c r="AX20" s="70">
        <v>100</v>
      </c>
      <c r="AY20" s="70">
        <v>100</v>
      </c>
      <c r="AZ20" s="70">
        <v>100</v>
      </c>
      <c r="BA20" s="70">
        <v>100</v>
      </c>
      <c r="BB20" s="70">
        <v>100</v>
      </c>
      <c r="BC20" s="70">
        <v>100</v>
      </c>
      <c r="BD20" s="70">
        <v>100</v>
      </c>
      <c r="BE20" s="70">
        <v>100</v>
      </c>
      <c r="BF20" s="70">
        <v>100</v>
      </c>
      <c r="BG20" s="70">
        <v>100</v>
      </c>
      <c r="BH20" s="70">
        <v>100</v>
      </c>
      <c r="BI20" s="70">
        <v>100</v>
      </c>
      <c r="BJ20" s="70">
        <v>100</v>
      </c>
      <c r="BK20" s="70">
        <v>100</v>
      </c>
      <c r="BL20" s="70">
        <v>100</v>
      </c>
      <c r="BM20" s="71">
        <v>100</v>
      </c>
    </row>
    <row r="21" spans="1:65" ht="18" x14ac:dyDescent="0.25">
      <c r="A21" s="76">
        <v>20</v>
      </c>
      <c r="B21" s="119" t="s">
        <v>66</v>
      </c>
      <c r="C21" s="70">
        <v>100</v>
      </c>
      <c r="D21" s="70">
        <v>100</v>
      </c>
      <c r="E21" s="70">
        <v>100</v>
      </c>
      <c r="F21" s="70">
        <v>100</v>
      </c>
      <c r="G21" s="70">
        <v>100</v>
      </c>
      <c r="H21" s="70">
        <v>100</v>
      </c>
      <c r="I21" s="70">
        <v>87</v>
      </c>
      <c r="J21" s="70">
        <v>100</v>
      </c>
      <c r="K21" s="70">
        <v>100</v>
      </c>
      <c r="L21" s="70">
        <v>100</v>
      </c>
      <c r="M21" s="70">
        <v>100</v>
      </c>
      <c r="N21" s="70">
        <v>100</v>
      </c>
      <c r="O21" s="70">
        <v>100</v>
      </c>
      <c r="P21" s="70">
        <v>100</v>
      </c>
      <c r="Q21" s="70"/>
      <c r="R21" s="70">
        <v>100</v>
      </c>
      <c r="S21" s="70">
        <v>100</v>
      </c>
      <c r="T21" s="70">
        <v>100</v>
      </c>
      <c r="U21" s="70">
        <v>100</v>
      </c>
      <c r="V21" s="70">
        <v>87</v>
      </c>
      <c r="W21" s="70">
        <v>100</v>
      </c>
      <c r="X21" s="70">
        <v>100</v>
      </c>
      <c r="Y21" s="70">
        <v>100</v>
      </c>
      <c r="Z21" s="70">
        <v>100</v>
      </c>
      <c r="AA21" s="70">
        <v>100</v>
      </c>
      <c r="AB21" s="70">
        <v>100</v>
      </c>
      <c r="AC21" s="70">
        <v>100</v>
      </c>
      <c r="AD21" s="70">
        <v>100</v>
      </c>
      <c r="AE21" s="70">
        <v>100</v>
      </c>
      <c r="AF21" s="70">
        <v>100</v>
      </c>
      <c r="AG21" s="70">
        <v>100</v>
      </c>
      <c r="AH21" s="70">
        <v>100</v>
      </c>
      <c r="AI21" s="70">
        <v>100</v>
      </c>
      <c r="AJ21" s="70">
        <v>99</v>
      </c>
      <c r="AK21" s="70">
        <v>100</v>
      </c>
      <c r="AL21" s="70">
        <v>100</v>
      </c>
      <c r="AM21" s="70">
        <v>100</v>
      </c>
      <c r="AN21" s="70">
        <v>100</v>
      </c>
      <c r="AO21" s="70">
        <v>100</v>
      </c>
      <c r="AP21" s="70">
        <v>100</v>
      </c>
      <c r="AQ21" s="70">
        <v>100</v>
      </c>
      <c r="AR21" s="70">
        <v>100</v>
      </c>
      <c r="AS21" s="70">
        <v>100</v>
      </c>
      <c r="AT21" s="70">
        <v>100</v>
      </c>
      <c r="AU21" s="70">
        <v>100</v>
      </c>
      <c r="AV21" s="70">
        <v>100</v>
      </c>
      <c r="AW21" s="70">
        <v>100</v>
      </c>
      <c r="AX21" s="70">
        <v>100</v>
      </c>
      <c r="AY21" s="70">
        <v>100</v>
      </c>
      <c r="AZ21" s="70">
        <v>100</v>
      </c>
      <c r="BA21" s="70">
        <v>100</v>
      </c>
      <c r="BB21" s="70">
        <v>100</v>
      </c>
      <c r="BC21" s="70">
        <v>100</v>
      </c>
      <c r="BD21" s="70">
        <v>100</v>
      </c>
      <c r="BE21" s="70">
        <v>100</v>
      </c>
      <c r="BF21" s="70">
        <v>100</v>
      </c>
      <c r="BG21" s="70">
        <v>100</v>
      </c>
      <c r="BH21" s="70">
        <v>100</v>
      </c>
      <c r="BI21" s="70">
        <v>100</v>
      </c>
      <c r="BJ21" s="70">
        <v>100</v>
      </c>
      <c r="BK21" s="70">
        <v>100</v>
      </c>
      <c r="BL21" s="70">
        <v>100</v>
      </c>
      <c r="BM21" s="71">
        <v>100</v>
      </c>
    </row>
    <row r="22" spans="1:65" ht="20.100000000000001" customHeight="1" x14ac:dyDescent="0.25">
      <c r="A22" s="76">
        <v>21</v>
      </c>
      <c r="B22" s="119" t="s">
        <v>71</v>
      </c>
      <c r="C22" s="70">
        <v>79.7</v>
      </c>
      <c r="D22" s="70">
        <v>32</v>
      </c>
      <c r="E22" s="70">
        <v>81.5</v>
      </c>
      <c r="F22" s="70">
        <v>36</v>
      </c>
      <c r="G22" s="70">
        <v>51.3</v>
      </c>
      <c r="H22" s="70">
        <v>65</v>
      </c>
      <c r="I22" s="70">
        <v>51.3</v>
      </c>
      <c r="J22" s="70">
        <v>57.5</v>
      </c>
      <c r="K22" s="70">
        <v>43</v>
      </c>
      <c r="L22" s="70">
        <v>51.3</v>
      </c>
      <c r="M22" s="70">
        <v>39</v>
      </c>
      <c r="N22" s="70">
        <v>47.3</v>
      </c>
      <c r="O22" s="70">
        <v>60</v>
      </c>
      <c r="P22" s="70">
        <v>52.5</v>
      </c>
      <c r="Q22" s="70">
        <v>73</v>
      </c>
      <c r="R22" s="70">
        <v>51.3</v>
      </c>
      <c r="S22" s="70">
        <v>78</v>
      </c>
      <c r="T22" s="70">
        <v>67.7</v>
      </c>
      <c r="U22" s="70">
        <v>55</v>
      </c>
      <c r="V22" s="70">
        <v>45.3</v>
      </c>
      <c r="W22" s="70">
        <v>70</v>
      </c>
      <c r="X22" s="70">
        <v>52.3</v>
      </c>
      <c r="Y22" s="70">
        <v>50</v>
      </c>
      <c r="Z22" s="70">
        <v>95</v>
      </c>
      <c r="AA22" s="70">
        <v>55</v>
      </c>
      <c r="AB22" s="70">
        <v>75</v>
      </c>
      <c r="AC22" s="70">
        <v>51.3</v>
      </c>
      <c r="AD22" s="70">
        <v>77</v>
      </c>
      <c r="AE22" s="70">
        <v>57.76</v>
      </c>
      <c r="AF22" s="70">
        <v>51</v>
      </c>
      <c r="AG22" s="70">
        <v>48.5</v>
      </c>
      <c r="AH22" s="70">
        <v>51.3</v>
      </c>
      <c r="AI22" s="70">
        <v>63</v>
      </c>
      <c r="AJ22" s="70">
        <v>88.8</v>
      </c>
      <c r="AK22" s="70">
        <v>80</v>
      </c>
      <c r="AL22" s="70">
        <v>85</v>
      </c>
      <c r="AM22" s="70">
        <v>68</v>
      </c>
      <c r="AN22" s="70">
        <v>40.1</v>
      </c>
      <c r="AO22" s="70">
        <v>49</v>
      </c>
      <c r="AP22" s="70">
        <v>78</v>
      </c>
      <c r="AQ22" s="70">
        <v>50</v>
      </c>
      <c r="AR22" s="70">
        <v>51.3</v>
      </c>
      <c r="AS22" s="70">
        <v>40</v>
      </c>
      <c r="AT22" s="70">
        <v>67</v>
      </c>
      <c r="AU22" s="70">
        <v>41.8</v>
      </c>
      <c r="AV22" s="70">
        <v>51.3</v>
      </c>
      <c r="AW22" s="70">
        <v>70</v>
      </c>
      <c r="AX22" s="70">
        <v>54</v>
      </c>
      <c r="AY22" s="70">
        <v>52</v>
      </c>
      <c r="AZ22" s="70">
        <v>82</v>
      </c>
      <c r="BA22" s="70">
        <v>72</v>
      </c>
      <c r="BB22" s="70">
        <v>55</v>
      </c>
      <c r="BC22" s="70">
        <v>74</v>
      </c>
      <c r="BD22" s="70">
        <v>51.3</v>
      </c>
      <c r="BE22" s="70">
        <v>86</v>
      </c>
      <c r="BF22" s="70">
        <v>50</v>
      </c>
      <c r="BG22" s="70">
        <v>65.3</v>
      </c>
      <c r="BH22" s="70">
        <v>66</v>
      </c>
      <c r="BI22" s="70">
        <v>78</v>
      </c>
      <c r="BJ22" s="70">
        <v>51</v>
      </c>
      <c r="BK22" s="70">
        <v>53</v>
      </c>
      <c r="BL22" s="70">
        <v>69</v>
      </c>
      <c r="BM22" s="71">
        <v>73</v>
      </c>
    </row>
    <row r="23" spans="1:65" ht="20.100000000000001" customHeight="1" x14ac:dyDescent="0.25">
      <c r="A23" s="76">
        <v>22</v>
      </c>
      <c r="B23" s="119" t="s">
        <v>70</v>
      </c>
      <c r="C23" s="70">
        <v>16</v>
      </c>
      <c r="D23" s="70">
        <v>19.100000000000001</v>
      </c>
      <c r="E23" s="70">
        <v>20</v>
      </c>
      <c r="F23" s="70">
        <v>44</v>
      </c>
      <c r="G23" s="70">
        <v>17.690000000000001</v>
      </c>
      <c r="H23" s="70">
        <v>12</v>
      </c>
      <c r="I23" s="70">
        <v>2.25</v>
      </c>
      <c r="J23" s="70">
        <v>14.2</v>
      </c>
      <c r="K23" s="70">
        <v>17.690000000000001</v>
      </c>
      <c r="L23" s="70">
        <v>17.690000000000001</v>
      </c>
      <c r="M23" s="70">
        <v>13</v>
      </c>
      <c r="N23" s="70">
        <v>3.6</v>
      </c>
      <c r="O23" s="70">
        <v>17.899999999999999</v>
      </c>
      <c r="P23" s="70">
        <v>37.72</v>
      </c>
      <c r="Q23" s="70">
        <v>21</v>
      </c>
      <c r="R23" s="70">
        <v>26</v>
      </c>
      <c r="S23" s="70">
        <v>19.11</v>
      </c>
      <c r="T23" s="70">
        <v>6.9</v>
      </c>
      <c r="U23" s="70">
        <v>18</v>
      </c>
      <c r="V23" s="70">
        <v>5.7</v>
      </c>
      <c r="W23" s="70">
        <v>25</v>
      </c>
      <c r="X23" s="70">
        <v>38</v>
      </c>
      <c r="Y23" s="70">
        <v>19.2</v>
      </c>
      <c r="Z23" s="70">
        <v>19.89</v>
      </c>
      <c r="AA23" s="70">
        <v>15</v>
      </c>
      <c r="AB23" s="70">
        <v>5</v>
      </c>
      <c r="AC23" s="70">
        <v>17.690000000000001</v>
      </c>
      <c r="AD23" s="70">
        <v>30.14</v>
      </c>
      <c r="AE23" s="70">
        <v>21.72</v>
      </c>
      <c r="AF23" s="70">
        <v>28.3</v>
      </c>
      <c r="AG23" s="70">
        <v>36.07</v>
      </c>
      <c r="AH23" s="70">
        <v>17.690000000000001</v>
      </c>
      <c r="AI23" s="70">
        <v>18</v>
      </c>
      <c r="AJ23" s="70">
        <v>20.07</v>
      </c>
      <c r="AK23" s="70">
        <v>21</v>
      </c>
      <c r="AL23" s="70">
        <v>18</v>
      </c>
      <c r="AM23" s="70">
        <v>21</v>
      </c>
      <c r="AN23" s="70">
        <v>13.5</v>
      </c>
      <c r="AO23" s="70">
        <v>24.4</v>
      </c>
      <c r="AP23" s="70">
        <v>20</v>
      </c>
      <c r="AQ23" s="70">
        <v>17.690000000000001</v>
      </c>
      <c r="AR23" s="70">
        <v>17.690000000000001</v>
      </c>
      <c r="AS23" s="70">
        <v>32</v>
      </c>
      <c r="AT23" s="70">
        <v>38</v>
      </c>
      <c r="AU23" s="70">
        <v>19.100000000000001</v>
      </c>
      <c r="AV23" s="70">
        <v>17.690000000000001</v>
      </c>
      <c r="AW23" s="70">
        <v>16.100000000000001</v>
      </c>
      <c r="AX23" s="70">
        <v>25</v>
      </c>
      <c r="AY23" s="70">
        <v>26.1</v>
      </c>
      <c r="AZ23" s="70">
        <v>21</v>
      </c>
      <c r="BA23" s="70">
        <v>13</v>
      </c>
      <c r="BB23" s="70">
        <v>15.33</v>
      </c>
      <c r="BC23" s="70">
        <v>23</v>
      </c>
      <c r="BD23" s="70">
        <v>18</v>
      </c>
      <c r="BE23" s="70">
        <v>16.16</v>
      </c>
      <c r="BF23" s="70">
        <v>18</v>
      </c>
      <c r="BG23" s="70">
        <v>7.4</v>
      </c>
      <c r="BH23" s="70">
        <v>19</v>
      </c>
      <c r="BI23" s="70">
        <v>16.7</v>
      </c>
      <c r="BJ23" s="70">
        <v>24.2</v>
      </c>
      <c r="BK23" s="70">
        <v>24.85</v>
      </c>
      <c r="BL23" s="70">
        <v>20.2</v>
      </c>
      <c r="BM23" s="71">
        <v>20.9</v>
      </c>
    </row>
    <row r="24" spans="1:65" ht="20.100000000000001" customHeight="1" x14ac:dyDescent="0.25">
      <c r="A24" s="76">
        <v>23</v>
      </c>
      <c r="B24" s="119" t="s">
        <v>72</v>
      </c>
      <c r="C24" s="70">
        <v>39.1</v>
      </c>
      <c r="D24" s="70">
        <v>57</v>
      </c>
      <c r="E24" s="70">
        <v>46</v>
      </c>
      <c r="F24" s="70">
        <v>31</v>
      </c>
      <c r="G24" s="70">
        <v>40.6</v>
      </c>
      <c r="H24" s="70">
        <v>23</v>
      </c>
      <c r="I24" s="70">
        <v>40.6</v>
      </c>
      <c r="J24" s="70">
        <v>48</v>
      </c>
      <c r="K24" s="70">
        <v>28</v>
      </c>
      <c r="L24" s="70">
        <v>40.6</v>
      </c>
      <c r="M24" s="70">
        <v>30</v>
      </c>
      <c r="N24" s="70">
        <v>39.299999999999997</v>
      </c>
      <c r="O24" s="70">
        <v>45</v>
      </c>
      <c r="P24" s="70">
        <v>45.15</v>
      </c>
      <c r="Q24" s="70">
        <v>46</v>
      </c>
      <c r="R24" s="70">
        <v>40.6</v>
      </c>
      <c r="S24" s="70">
        <v>40.5</v>
      </c>
      <c r="T24" s="70">
        <v>39</v>
      </c>
      <c r="U24" s="70">
        <v>30</v>
      </c>
      <c r="V24" s="70">
        <v>40.6</v>
      </c>
      <c r="W24" s="70">
        <v>40</v>
      </c>
      <c r="X24" s="70">
        <v>54.6</v>
      </c>
      <c r="Y24" s="70">
        <v>41</v>
      </c>
      <c r="Z24" s="70">
        <v>85</v>
      </c>
      <c r="AA24" s="70">
        <v>45</v>
      </c>
      <c r="AB24" s="70">
        <v>55</v>
      </c>
      <c r="AC24" s="70">
        <v>40.6</v>
      </c>
      <c r="AD24" s="70">
        <v>35</v>
      </c>
      <c r="AE24" s="70">
        <v>33.28</v>
      </c>
      <c r="AF24" s="70">
        <v>41</v>
      </c>
      <c r="AG24" s="70">
        <v>60</v>
      </c>
      <c r="AH24" s="70">
        <v>40.6</v>
      </c>
      <c r="AI24" s="70">
        <v>44</v>
      </c>
      <c r="AJ24" s="70">
        <v>46.2</v>
      </c>
      <c r="AK24" s="70">
        <v>80</v>
      </c>
      <c r="AL24" s="70">
        <v>50</v>
      </c>
      <c r="AM24" s="70">
        <v>63</v>
      </c>
      <c r="AN24" s="70">
        <v>58</v>
      </c>
      <c r="AO24" s="70">
        <v>45</v>
      </c>
      <c r="AP24" s="70">
        <v>45</v>
      </c>
      <c r="AQ24" s="70">
        <v>60</v>
      </c>
      <c r="AR24" s="70">
        <v>40.6</v>
      </c>
      <c r="AS24" s="70">
        <v>25</v>
      </c>
      <c r="AT24" s="70">
        <v>61</v>
      </c>
      <c r="AU24" s="70">
        <v>31.5</v>
      </c>
      <c r="AV24" s="70">
        <v>40.6</v>
      </c>
      <c r="AW24" s="70">
        <v>65</v>
      </c>
      <c r="AX24" s="70">
        <v>38</v>
      </c>
      <c r="AY24" s="70">
        <v>48</v>
      </c>
      <c r="AZ24" s="70">
        <v>42</v>
      </c>
      <c r="BA24" s="70">
        <v>57</v>
      </c>
      <c r="BB24" s="70">
        <v>50</v>
      </c>
      <c r="BC24" s="70">
        <v>0.41</v>
      </c>
      <c r="BD24" s="70">
        <v>38</v>
      </c>
      <c r="BE24" s="70">
        <v>38.6</v>
      </c>
      <c r="BF24" s="70">
        <v>40</v>
      </c>
      <c r="BG24" s="70">
        <v>45</v>
      </c>
      <c r="BH24" s="70">
        <v>45</v>
      </c>
      <c r="BI24" s="70">
        <v>52</v>
      </c>
      <c r="BJ24" s="70">
        <v>43</v>
      </c>
      <c r="BK24" s="70">
        <v>55</v>
      </c>
      <c r="BL24" s="70">
        <v>45</v>
      </c>
      <c r="BM24" s="71">
        <v>63</v>
      </c>
    </row>
    <row r="25" spans="1:65" ht="20.100000000000001" customHeight="1" x14ac:dyDescent="0.25">
      <c r="A25" s="76">
        <v>24</v>
      </c>
      <c r="B25" s="119" t="s">
        <v>91</v>
      </c>
      <c r="C25" s="70">
        <v>4.1100000000000003</v>
      </c>
      <c r="D25" s="70">
        <v>4.8899999999999997</v>
      </c>
      <c r="E25" s="70">
        <v>4.26</v>
      </c>
      <c r="F25" s="70">
        <v>4.9000000000000004</v>
      </c>
      <c r="G25" s="70">
        <v>7.56</v>
      </c>
      <c r="H25" s="70">
        <v>3.7</v>
      </c>
      <c r="I25" s="70">
        <v>3.46</v>
      </c>
      <c r="J25" s="70">
        <v>5.25</v>
      </c>
      <c r="K25" s="70">
        <v>3.34</v>
      </c>
      <c r="L25" s="70">
        <v>8.86</v>
      </c>
      <c r="M25" s="70">
        <v>5.15</v>
      </c>
      <c r="N25" s="70">
        <v>8.3000000000000007</v>
      </c>
      <c r="O25" s="70">
        <v>1.7</v>
      </c>
      <c r="P25" s="70">
        <v>7.24</v>
      </c>
      <c r="Q25" s="70">
        <v>4.4800000000000004</v>
      </c>
      <c r="R25" s="70">
        <v>4.93</v>
      </c>
      <c r="S25" s="70">
        <v>4.16</v>
      </c>
      <c r="T25" s="70">
        <v>6.5</v>
      </c>
      <c r="U25" s="70">
        <v>5.73</v>
      </c>
      <c r="V25" s="70">
        <v>3.34</v>
      </c>
      <c r="W25" s="70">
        <v>3.02</v>
      </c>
      <c r="X25" s="70">
        <v>9.52</v>
      </c>
      <c r="Y25" s="70">
        <v>4.2699999999999996</v>
      </c>
      <c r="Z25" s="70">
        <v>7.09</v>
      </c>
      <c r="AA25" s="70">
        <v>6.54</v>
      </c>
      <c r="AB25" s="70">
        <v>2.5099999999999998</v>
      </c>
      <c r="AC25" s="70">
        <v>2.5</v>
      </c>
      <c r="AD25" s="70">
        <v>2.08</v>
      </c>
      <c r="AE25" s="70">
        <v>6.03</v>
      </c>
      <c r="AF25" s="70">
        <v>4.55</v>
      </c>
      <c r="AG25" s="70">
        <v>7.1</v>
      </c>
      <c r="AH25" s="70">
        <v>7.32</v>
      </c>
      <c r="AI25" s="70">
        <v>4.79</v>
      </c>
      <c r="AJ25" s="70">
        <v>3.62</v>
      </c>
      <c r="AK25" s="70">
        <v>4.32</v>
      </c>
      <c r="AL25" s="70">
        <v>3.14</v>
      </c>
      <c r="AM25" s="70">
        <v>2.2999999999999998</v>
      </c>
      <c r="AN25" s="70">
        <v>4.07</v>
      </c>
      <c r="AO25" s="70">
        <v>3.09</v>
      </c>
      <c r="AP25" s="70">
        <v>5.46</v>
      </c>
      <c r="AQ25" s="70">
        <v>3.44</v>
      </c>
      <c r="AR25" s="70">
        <v>7.61</v>
      </c>
      <c r="AS25" s="70">
        <v>4.4400000000000004</v>
      </c>
      <c r="AT25" s="70">
        <v>3.14</v>
      </c>
      <c r="AU25" s="70">
        <v>3.15</v>
      </c>
      <c r="AV25" s="70">
        <v>3.01</v>
      </c>
      <c r="AW25" s="70">
        <v>1.93</v>
      </c>
      <c r="AX25" s="70">
        <v>3.03</v>
      </c>
      <c r="AY25" s="70">
        <v>5.83</v>
      </c>
      <c r="AZ25" s="70">
        <v>5.46</v>
      </c>
      <c r="BA25" s="70">
        <v>4.8600000000000003</v>
      </c>
      <c r="BB25" s="70">
        <v>2.48</v>
      </c>
      <c r="BC25" s="70">
        <v>5.45</v>
      </c>
      <c r="BD25" s="70">
        <v>3.53</v>
      </c>
      <c r="BE25" s="70">
        <v>2.2000000000000002</v>
      </c>
      <c r="BF25" s="70">
        <v>3.44</v>
      </c>
      <c r="BG25" s="70">
        <v>4.1900000000000004</v>
      </c>
      <c r="BH25" s="70">
        <v>3.81</v>
      </c>
      <c r="BI25" s="70">
        <v>4.13</v>
      </c>
      <c r="BJ25" s="70">
        <v>4.04</v>
      </c>
      <c r="BK25" s="70">
        <v>6.21</v>
      </c>
      <c r="BL25" s="70">
        <v>4.33</v>
      </c>
      <c r="BM25" s="71">
        <v>4.37</v>
      </c>
    </row>
    <row r="26" spans="1:65" ht="20.100000000000001" customHeight="1" x14ac:dyDescent="0.25">
      <c r="A26" s="76">
        <v>25</v>
      </c>
      <c r="B26" s="119" t="s">
        <v>92</v>
      </c>
      <c r="C26" s="70">
        <v>7.46</v>
      </c>
      <c r="D26" s="70">
        <v>7.66</v>
      </c>
      <c r="E26" s="70">
        <v>7.92</v>
      </c>
      <c r="F26" s="70">
        <v>7.42</v>
      </c>
      <c r="G26" s="70">
        <v>5.28</v>
      </c>
      <c r="H26" s="70">
        <v>5.96</v>
      </c>
      <c r="I26" s="70">
        <v>7.01</v>
      </c>
      <c r="J26" s="70">
        <v>10.93</v>
      </c>
      <c r="K26" s="70">
        <v>5.58</v>
      </c>
      <c r="L26" s="70">
        <v>12.8</v>
      </c>
      <c r="M26" s="70">
        <v>6.46</v>
      </c>
      <c r="N26" s="70">
        <v>13.39</v>
      </c>
      <c r="O26" s="70">
        <v>6.44</v>
      </c>
      <c r="P26" s="70">
        <v>13.04</v>
      </c>
      <c r="Q26" s="70">
        <v>8.9499999999999993</v>
      </c>
      <c r="R26" s="70">
        <v>8.43</v>
      </c>
      <c r="S26" s="70">
        <v>6.19</v>
      </c>
      <c r="T26" s="70">
        <v>9.2799999999999994</v>
      </c>
      <c r="U26" s="70">
        <v>5.29</v>
      </c>
      <c r="V26" s="70">
        <v>5.63</v>
      </c>
      <c r="W26" s="70">
        <v>8.19</v>
      </c>
      <c r="X26" s="70">
        <v>9.58</v>
      </c>
      <c r="Y26" s="70">
        <v>7.33</v>
      </c>
      <c r="Z26" s="70">
        <v>7.35</v>
      </c>
      <c r="AA26" s="70">
        <v>5.04</v>
      </c>
      <c r="AB26" s="70">
        <v>7.04</v>
      </c>
      <c r="AC26" s="70">
        <v>7.8</v>
      </c>
      <c r="AD26" s="70">
        <v>6.77</v>
      </c>
      <c r="AE26" s="70">
        <v>10.38</v>
      </c>
      <c r="AF26" s="70">
        <v>8.89</v>
      </c>
      <c r="AG26" s="70">
        <v>13.4</v>
      </c>
      <c r="AH26" s="70">
        <v>17.88</v>
      </c>
      <c r="AI26" s="70">
        <v>7.39</v>
      </c>
      <c r="AJ26" s="70">
        <v>7.16</v>
      </c>
      <c r="AK26" s="70">
        <v>5.88</v>
      </c>
      <c r="AL26" s="70">
        <v>7.42</v>
      </c>
      <c r="AM26" s="70">
        <v>7.96</v>
      </c>
      <c r="AN26" s="70">
        <v>8.56</v>
      </c>
      <c r="AO26" s="70">
        <v>12.7</v>
      </c>
      <c r="AP26" s="70">
        <v>9.23</v>
      </c>
      <c r="AQ26" s="70">
        <v>5.56</v>
      </c>
      <c r="AR26" s="70">
        <v>9.1300000000000008</v>
      </c>
      <c r="AS26" s="70">
        <v>8.25</v>
      </c>
      <c r="AT26" s="70">
        <v>7.14</v>
      </c>
      <c r="AU26" s="70">
        <v>4.82</v>
      </c>
      <c r="AV26" s="70">
        <v>4.24</v>
      </c>
      <c r="AW26" s="70">
        <v>4.9000000000000004</v>
      </c>
      <c r="AX26" s="70">
        <v>9.76</v>
      </c>
      <c r="AY26" s="70">
        <v>10.59</v>
      </c>
      <c r="AZ26" s="70">
        <v>11.57</v>
      </c>
      <c r="BA26" s="70">
        <v>7.26</v>
      </c>
      <c r="BB26" s="70">
        <v>9.2100000000000009</v>
      </c>
      <c r="BC26" s="70">
        <v>8.5299999999999994</v>
      </c>
      <c r="BD26" s="70">
        <v>8.94</v>
      </c>
      <c r="BE26" s="70">
        <v>6.93</v>
      </c>
      <c r="BF26" s="70">
        <v>8.81</v>
      </c>
      <c r="BG26" s="70">
        <v>8.1199999999999992</v>
      </c>
      <c r="BH26" s="70">
        <v>10.43</v>
      </c>
      <c r="BI26" s="70">
        <v>6.9</v>
      </c>
      <c r="BJ26" s="70">
        <v>5.71</v>
      </c>
      <c r="BK26" s="70">
        <v>11.43</v>
      </c>
      <c r="BL26" s="70">
        <v>7.16</v>
      </c>
      <c r="BM26" s="71">
        <v>6.88</v>
      </c>
    </row>
    <row r="27" spans="1:65" ht="20.100000000000001" customHeight="1" x14ac:dyDescent="0.25">
      <c r="A27" s="76">
        <v>26</v>
      </c>
      <c r="B27" s="119" t="s">
        <v>73</v>
      </c>
      <c r="C27" s="70">
        <v>95</v>
      </c>
      <c r="D27" s="70">
        <v>93</v>
      </c>
      <c r="E27" s="70">
        <v>90</v>
      </c>
      <c r="F27" s="70">
        <v>100</v>
      </c>
      <c r="G27" s="70">
        <v>85</v>
      </c>
      <c r="H27" s="70">
        <v>82</v>
      </c>
      <c r="I27" s="70">
        <v>94</v>
      </c>
      <c r="J27" s="70">
        <v>99</v>
      </c>
      <c r="K27" s="70">
        <v>90</v>
      </c>
      <c r="L27" s="70">
        <v>100</v>
      </c>
      <c r="M27" s="70">
        <v>92</v>
      </c>
      <c r="N27" s="70">
        <v>96</v>
      </c>
      <c r="O27" s="70">
        <v>100</v>
      </c>
      <c r="P27" s="70">
        <v>100</v>
      </c>
      <c r="Q27" s="70">
        <v>100</v>
      </c>
      <c r="R27" s="70">
        <v>92</v>
      </c>
      <c r="S27" s="70">
        <v>93</v>
      </c>
      <c r="T27" s="70">
        <v>94</v>
      </c>
      <c r="U27" s="70">
        <v>93</v>
      </c>
      <c r="V27" s="70">
        <v>97</v>
      </c>
      <c r="W27" s="70">
        <v>89</v>
      </c>
      <c r="X27" s="70">
        <v>98</v>
      </c>
      <c r="Y27" s="70">
        <v>93</v>
      </c>
      <c r="Z27" s="70">
        <v>97</v>
      </c>
      <c r="AA27" s="70">
        <v>95</v>
      </c>
      <c r="AB27" s="70">
        <v>93</v>
      </c>
      <c r="AC27" s="70">
        <v>97</v>
      </c>
      <c r="AD27" s="70">
        <v>90</v>
      </c>
      <c r="AE27" s="70">
        <v>98</v>
      </c>
      <c r="AF27" s="70">
        <v>93</v>
      </c>
      <c r="AG27" s="70">
        <v>95</v>
      </c>
      <c r="AH27" s="70">
        <v>96</v>
      </c>
      <c r="AI27" s="70">
        <v>93</v>
      </c>
      <c r="AJ27" s="70">
        <v>93</v>
      </c>
      <c r="AK27" s="70">
        <v>94</v>
      </c>
      <c r="AL27" s="70">
        <v>94</v>
      </c>
      <c r="AM27" s="70">
        <v>97</v>
      </c>
      <c r="AN27" s="70">
        <v>93</v>
      </c>
      <c r="AO27" s="70">
        <v>93</v>
      </c>
      <c r="AP27" s="70">
        <v>93</v>
      </c>
      <c r="AQ27" s="70">
        <v>87</v>
      </c>
      <c r="AR27" s="70">
        <v>85</v>
      </c>
      <c r="AS27" s="70">
        <v>100</v>
      </c>
      <c r="AT27" s="70">
        <v>90</v>
      </c>
      <c r="AU27" s="70">
        <v>75</v>
      </c>
      <c r="AV27" s="70">
        <v>85</v>
      </c>
      <c r="AW27" s="70">
        <v>95</v>
      </c>
      <c r="AX27" s="70">
        <v>95</v>
      </c>
      <c r="AY27" s="70">
        <v>95</v>
      </c>
      <c r="AZ27" s="70">
        <v>97</v>
      </c>
      <c r="BA27" s="70">
        <v>90</v>
      </c>
      <c r="BB27" s="70">
        <v>85</v>
      </c>
      <c r="BC27" s="70">
        <v>95</v>
      </c>
      <c r="BD27" s="70">
        <v>90</v>
      </c>
      <c r="BE27" s="70">
        <v>74</v>
      </c>
      <c r="BF27" s="70">
        <v>98</v>
      </c>
      <c r="BG27" s="70">
        <v>95</v>
      </c>
      <c r="BH27" s="70">
        <v>95</v>
      </c>
      <c r="BI27" s="70">
        <v>86</v>
      </c>
      <c r="BJ27" s="70">
        <v>97</v>
      </c>
      <c r="BK27" s="70">
        <v>90</v>
      </c>
      <c r="BL27" s="70">
        <v>93</v>
      </c>
      <c r="BM27" s="71">
        <v>98</v>
      </c>
    </row>
    <row r="28" spans="1:65" ht="18" x14ac:dyDescent="0.25">
      <c r="A28" s="76">
        <v>27</v>
      </c>
      <c r="B28" s="119" t="s">
        <v>87</v>
      </c>
      <c r="C28" s="70">
        <v>100</v>
      </c>
      <c r="D28" s="70">
        <v>98</v>
      </c>
      <c r="E28" s="70">
        <v>98</v>
      </c>
      <c r="F28" s="70">
        <v>99</v>
      </c>
      <c r="G28" s="70">
        <v>100</v>
      </c>
      <c r="H28" s="70">
        <v>97</v>
      </c>
      <c r="I28" s="70">
        <v>98</v>
      </c>
      <c r="J28" s="70">
        <v>100</v>
      </c>
      <c r="K28" s="70">
        <v>100</v>
      </c>
      <c r="L28" s="70">
        <v>100</v>
      </c>
      <c r="M28" s="70">
        <v>100</v>
      </c>
      <c r="N28" s="70">
        <v>99</v>
      </c>
      <c r="O28" s="70">
        <v>100</v>
      </c>
      <c r="P28" s="70">
        <v>100</v>
      </c>
      <c r="Q28" s="70">
        <v>100</v>
      </c>
      <c r="R28" s="70">
        <v>99</v>
      </c>
      <c r="S28" s="70">
        <v>99</v>
      </c>
      <c r="T28" s="70">
        <v>100</v>
      </c>
      <c r="U28" s="70">
        <v>100</v>
      </c>
      <c r="V28" s="70">
        <v>100</v>
      </c>
      <c r="W28" s="70">
        <v>100</v>
      </c>
      <c r="X28" s="70">
        <v>100</v>
      </c>
      <c r="Y28" s="70">
        <v>100</v>
      </c>
      <c r="Z28" s="70">
        <v>98</v>
      </c>
      <c r="AA28" s="70">
        <v>100</v>
      </c>
      <c r="AB28" s="70">
        <v>96</v>
      </c>
      <c r="AC28" s="70">
        <v>100</v>
      </c>
      <c r="AD28" s="70">
        <v>99</v>
      </c>
      <c r="AE28" s="70">
        <v>100</v>
      </c>
      <c r="AF28" s="70">
        <v>100</v>
      </c>
      <c r="AG28" s="70">
        <v>100</v>
      </c>
      <c r="AH28" s="70">
        <v>100</v>
      </c>
      <c r="AI28" s="70">
        <v>100</v>
      </c>
      <c r="AJ28" s="70">
        <v>100</v>
      </c>
      <c r="AK28" s="70">
        <v>99</v>
      </c>
      <c r="AL28" s="70">
        <v>100</v>
      </c>
      <c r="AM28" s="70">
        <v>100</v>
      </c>
      <c r="AN28" s="70">
        <v>100</v>
      </c>
      <c r="AO28" s="70">
        <v>100</v>
      </c>
      <c r="AP28" s="70">
        <v>100</v>
      </c>
      <c r="AQ28" s="70">
        <v>100</v>
      </c>
      <c r="AR28" s="70">
        <v>98</v>
      </c>
      <c r="AS28" s="70">
        <v>100</v>
      </c>
      <c r="AT28" s="70">
        <v>100</v>
      </c>
      <c r="AU28" s="70">
        <v>100</v>
      </c>
      <c r="AV28" s="70">
        <v>100</v>
      </c>
      <c r="AW28" s="70">
        <v>100</v>
      </c>
      <c r="AX28" s="70">
        <v>100</v>
      </c>
      <c r="AY28" s="70">
        <v>100</v>
      </c>
      <c r="AZ28" s="70">
        <v>99</v>
      </c>
      <c r="BA28" s="70">
        <v>100</v>
      </c>
      <c r="BB28" s="70">
        <v>99</v>
      </c>
      <c r="BC28" s="70">
        <v>100</v>
      </c>
      <c r="BD28" s="70">
        <v>98</v>
      </c>
      <c r="BE28" s="70">
        <v>100</v>
      </c>
      <c r="BF28" s="70">
        <v>97</v>
      </c>
      <c r="BG28" s="70">
        <v>100</v>
      </c>
      <c r="BH28" s="70">
        <v>100</v>
      </c>
      <c r="BI28" s="70">
        <v>100</v>
      </c>
      <c r="BJ28" s="70">
        <v>99</v>
      </c>
      <c r="BK28" s="70">
        <v>100</v>
      </c>
      <c r="BL28" s="70">
        <v>97</v>
      </c>
      <c r="BM28" s="71">
        <v>100</v>
      </c>
    </row>
    <row r="29" spans="1:65" ht="18" x14ac:dyDescent="0.25">
      <c r="A29" s="76">
        <v>28</v>
      </c>
      <c r="B29" s="119" t="s">
        <v>88</v>
      </c>
      <c r="C29" s="70">
        <v>99</v>
      </c>
      <c r="D29" s="70">
        <v>100</v>
      </c>
      <c r="E29" s="70">
        <v>100</v>
      </c>
      <c r="F29" s="70">
        <v>95</v>
      </c>
      <c r="G29" s="70">
        <v>98</v>
      </c>
      <c r="H29" s="70">
        <v>97</v>
      </c>
      <c r="I29" s="70">
        <v>98</v>
      </c>
      <c r="J29" s="70">
        <v>100</v>
      </c>
      <c r="K29" s="70">
        <v>100</v>
      </c>
      <c r="L29" s="70">
        <v>100</v>
      </c>
      <c r="M29" s="70">
        <v>100</v>
      </c>
      <c r="N29" s="70">
        <v>100</v>
      </c>
      <c r="O29" s="70">
        <v>100</v>
      </c>
      <c r="P29" s="70">
        <v>95</v>
      </c>
      <c r="Q29" s="70">
        <v>100</v>
      </c>
      <c r="R29" s="70">
        <v>97</v>
      </c>
      <c r="S29" s="70">
        <v>98</v>
      </c>
      <c r="T29" s="70">
        <v>100</v>
      </c>
      <c r="U29" s="70">
        <v>100</v>
      </c>
      <c r="V29" s="70">
        <v>95</v>
      </c>
      <c r="W29" s="70">
        <v>100</v>
      </c>
      <c r="X29" s="70">
        <v>100</v>
      </c>
      <c r="Y29" s="70">
        <v>100</v>
      </c>
      <c r="Z29" s="70">
        <v>95</v>
      </c>
      <c r="AA29" s="70">
        <v>95</v>
      </c>
      <c r="AB29" s="70">
        <v>100</v>
      </c>
      <c r="AC29" s="70">
        <v>95</v>
      </c>
      <c r="AD29" s="70">
        <v>95</v>
      </c>
      <c r="AE29" s="70">
        <v>100</v>
      </c>
      <c r="AF29" s="70">
        <v>100</v>
      </c>
      <c r="AG29" s="70">
        <v>100</v>
      </c>
      <c r="AH29" s="70">
        <v>100</v>
      </c>
      <c r="AI29" s="70">
        <v>100</v>
      </c>
      <c r="AJ29" s="70">
        <v>100</v>
      </c>
      <c r="AK29" s="70">
        <v>98</v>
      </c>
      <c r="AL29" s="70">
        <v>100</v>
      </c>
      <c r="AM29" s="70">
        <v>95</v>
      </c>
      <c r="AN29" s="70">
        <v>100</v>
      </c>
      <c r="AO29" s="70">
        <v>100</v>
      </c>
      <c r="AP29" s="70">
        <v>100</v>
      </c>
      <c r="AQ29" s="70">
        <v>100</v>
      </c>
      <c r="AR29" s="70">
        <v>98</v>
      </c>
      <c r="AS29" s="70">
        <v>100</v>
      </c>
      <c r="AT29" s="70">
        <v>100</v>
      </c>
      <c r="AU29" s="70">
        <v>98</v>
      </c>
      <c r="AV29" s="70">
        <v>97</v>
      </c>
      <c r="AW29" s="70">
        <v>100</v>
      </c>
      <c r="AX29" s="70">
        <v>95</v>
      </c>
      <c r="AY29" s="70">
        <v>100</v>
      </c>
      <c r="AZ29" s="70">
        <v>100</v>
      </c>
      <c r="BA29" s="70">
        <v>100</v>
      </c>
      <c r="BB29" s="70">
        <v>100</v>
      </c>
      <c r="BC29" s="70">
        <v>99</v>
      </c>
      <c r="BD29" s="70">
        <v>100</v>
      </c>
      <c r="BE29" s="70">
        <v>98</v>
      </c>
      <c r="BF29" s="70">
        <v>97</v>
      </c>
      <c r="BG29" s="70">
        <v>100</v>
      </c>
      <c r="BH29" s="70">
        <v>100</v>
      </c>
      <c r="BI29" s="70">
        <v>100</v>
      </c>
      <c r="BJ29" s="70">
        <v>100</v>
      </c>
      <c r="BK29" s="70">
        <v>100</v>
      </c>
      <c r="BL29" s="70">
        <v>96</v>
      </c>
      <c r="BM29" s="71">
        <v>98</v>
      </c>
    </row>
    <row r="30" spans="1:65" thickBot="1" x14ac:dyDescent="0.3">
      <c r="A30" s="76">
        <v>29</v>
      </c>
      <c r="B30" s="120" t="s">
        <v>89</v>
      </c>
      <c r="C30" s="73">
        <v>100</v>
      </c>
      <c r="D30" s="73">
        <v>99</v>
      </c>
      <c r="E30" s="73">
        <v>100</v>
      </c>
      <c r="F30" s="73">
        <v>100</v>
      </c>
      <c r="G30" s="73">
        <v>100</v>
      </c>
      <c r="H30" s="73">
        <v>97</v>
      </c>
      <c r="I30" s="73">
        <v>100</v>
      </c>
      <c r="J30" s="73">
        <v>100</v>
      </c>
      <c r="K30" s="73">
        <v>100</v>
      </c>
      <c r="L30" s="73">
        <v>100</v>
      </c>
      <c r="M30" s="73">
        <v>100</v>
      </c>
      <c r="N30" s="73">
        <v>99</v>
      </c>
      <c r="O30" s="73">
        <v>100</v>
      </c>
      <c r="P30" s="73">
        <v>100</v>
      </c>
      <c r="Q30" s="73">
        <v>99</v>
      </c>
      <c r="R30" s="73">
        <v>100</v>
      </c>
      <c r="S30" s="73">
        <v>100</v>
      </c>
      <c r="T30" s="73">
        <v>100</v>
      </c>
      <c r="U30" s="73">
        <v>100</v>
      </c>
      <c r="V30" s="73">
        <v>100</v>
      </c>
      <c r="W30" s="73">
        <v>100</v>
      </c>
      <c r="X30" s="73">
        <v>100</v>
      </c>
      <c r="Y30" s="73">
        <v>100</v>
      </c>
      <c r="Z30" s="73">
        <v>97</v>
      </c>
      <c r="AA30" s="73">
        <v>100</v>
      </c>
      <c r="AB30" s="73">
        <v>100</v>
      </c>
      <c r="AC30" s="73">
        <v>98</v>
      </c>
      <c r="AD30" s="73">
        <v>99</v>
      </c>
      <c r="AE30" s="73">
        <v>99</v>
      </c>
      <c r="AF30" s="73">
        <v>100</v>
      </c>
      <c r="AG30" s="73">
        <v>100</v>
      </c>
      <c r="AH30" s="73">
        <v>100</v>
      </c>
      <c r="AI30" s="73">
        <v>100</v>
      </c>
      <c r="AJ30" s="73">
        <v>100</v>
      </c>
      <c r="AK30" s="73">
        <v>100</v>
      </c>
      <c r="AL30" s="73">
        <v>99</v>
      </c>
      <c r="AM30" s="73">
        <v>100</v>
      </c>
      <c r="AN30" s="73">
        <v>100</v>
      </c>
      <c r="AO30" s="73">
        <v>100</v>
      </c>
      <c r="AP30" s="73">
        <v>100</v>
      </c>
      <c r="AQ30" s="73">
        <v>100</v>
      </c>
      <c r="AR30" s="73">
        <v>97</v>
      </c>
      <c r="AS30" s="73">
        <v>100</v>
      </c>
      <c r="AT30" s="73">
        <v>100</v>
      </c>
      <c r="AU30" s="73">
        <v>100</v>
      </c>
      <c r="AV30" s="73">
        <v>99</v>
      </c>
      <c r="AW30" s="73">
        <v>100</v>
      </c>
      <c r="AX30" s="73">
        <v>100</v>
      </c>
      <c r="AY30" s="73">
        <v>100</v>
      </c>
      <c r="AZ30" s="73">
        <v>100</v>
      </c>
      <c r="BA30" s="73">
        <v>100</v>
      </c>
      <c r="BB30" s="73">
        <v>98</v>
      </c>
      <c r="BC30" s="73">
        <v>100</v>
      </c>
      <c r="BD30" s="73">
        <v>98</v>
      </c>
      <c r="BE30" s="73">
        <v>100</v>
      </c>
      <c r="BF30" s="73">
        <v>98</v>
      </c>
      <c r="BG30" s="73">
        <v>100</v>
      </c>
      <c r="BH30" s="73">
        <v>100</v>
      </c>
      <c r="BI30" s="73">
        <v>100</v>
      </c>
      <c r="BJ30" s="73">
        <v>99</v>
      </c>
      <c r="BK30" s="73">
        <v>100</v>
      </c>
      <c r="BL30" s="73">
        <v>100</v>
      </c>
      <c r="BM30" s="74">
        <v>100</v>
      </c>
    </row>
    <row r="31" spans="1:65" ht="19.5" thickTop="1" x14ac:dyDescent="0.2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1"/>
  <sheetViews>
    <sheetView rightToLeft="1" view="pageLayout" zoomScaleNormal="100" workbookViewId="0">
      <selection activeCell="B11" sqref="B11"/>
    </sheetView>
  </sheetViews>
  <sheetFormatPr defaultRowHeight="15" x14ac:dyDescent="0.25"/>
  <cols>
    <col min="1" max="1" width="4.28515625" customWidth="1"/>
    <col min="2" max="2" width="31.28515625" style="4" customWidth="1"/>
    <col min="3" max="3" width="10.42578125" customWidth="1"/>
    <col min="4" max="13" width="0" style="5" hidden="1" customWidth="1"/>
    <col min="14" max="14" width="9" style="5"/>
    <col min="15" max="61" width="0" style="5" hidden="1" customWidth="1"/>
  </cols>
  <sheetData>
    <row r="1" spans="1:69" s="86" customFormat="1" ht="28.5" customHeight="1" x14ac:dyDescent="0.6">
      <c r="A1" s="87" t="s">
        <v>75</v>
      </c>
      <c r="B1" s="87" t="s">
        <v>231</v>
      </c>
      <c r="C1" s="82" t="s">
        <v>110</v>
      </c>
      <c r="D1" s="83" t="s">
        <v>108</v>
      </c>
      <c r="E1" s="83" t="s">
        <v>109</v>
      </c>
      <c r="F1" s="83" t="s">
        <v>11</v>
      </c>
      <c r="G1" s="83" t="s">
        <v>49</v>
      </c>
      <c r="H1" s="84" t="s">
        <v>93</v>
      </c>
      <c r="I1" s="84" t="s">
        <v>32</v>
      </c>
      <c r="J1" s="84" t="s">
        <v>33</v>
      </c>
      <c r="K1" s="84" t="s">
        <v>111</v>
      </c>
      <c r="L1" s="84" t="s">
        <v>36</v>
      </c>
      <c r="M1" s="84" t="s">
        <v>0</v>
      </c>
      <c r="N1" s="84" t="s">
        <v>52</v>
      </c>
      <c r="O1" s="84" t="s">
        <v>48</v>
      </c>
      <c r="P1" s="84" t="s">
        <v>2</v>
      </c>
      <c r="Q1" s="84" t="s">
        <v>9</v>
      </c>
      <c r="R1" s="84" t="s">
        <v>6</v>
      </c>
      <c r="S1" s="84" t="s">
        <v>51</v>
      </c>
      <c r="T1" s="84" t="s">
        <v>8</v>
      </c>
      <c r="U1" s="84" t="s">
        <v>24</v>
      </c>
      <c r="V1" s="84" t="s">
        <v>41</v>
      </c>
      <c r="W1" s="84" t="s">
        <v>94</v>
      </c>
      <c r="X1" s="84" t="s">
        <v>34</v>
      </c>
      <c r="Y1" s="84" t="s">
        <v>95</v>
      </c>
      <c r="Z1" s="84" t="s">
        <v>21</v>
      </c>
      <c r="AA1" s="84" t="s">
        <v>96</v>
      </c>
      <c r="AB1" s="84" t="s">
        <v>22</v>
      </c>
      <c r="AC1" s="84" t="s">
        <v>29</v>
      </c>
      <c r="AD1" s="84" t="s">
        <v>23</v>
      </c>
      <c r="AE1" s="84" t="s">
        <v>30</v>
      </c>
      <c r="AF1" s="84" t="s">
        <v>64</v>
      </c>
      <c r="AG1" s="84" t="s">
        <v>37</v>
      </c>
      <c r="AH1" s="84" t="s">
        <v>7</v>
      </c>
      <c r="AI1" s="84" t="s">
        <v>12</v>
      </c>
      <c r="AJ1" s="84" t="s">
        <v>16</v>
      </c>
      <c r="AK1" s="84" t="s">
        <v>40</v>
      </c>
      <c r="AL1" s="85" t="s">
        <v>61</v>
      </c>
      <c r="AM1" s="84" t="s">
        <v>112</v>
      </c>
      <c r="AN1" s="84" t="s">
        <v>15</v>
      </c>
      <c r="AO1" s="84" t="s">
        <v>54</v>
      </c>
      <c r="AP1" s="84" t="s">
        <v>25</v>
      </c>
      <c r="AQ1" s="84" t="s">
        <v>97</v>
      </c>
      <c r="AR1" s="84" t="s">
        <v>98</v>
      </c>
      <c r="AS1" s="84" t="s">
        <v>28</v>
      </c>
      <c r="AT1" s="84" t="s">
        <v>4</v>
      </c>
      <c r="AU1" s="84" t="s">
        <v>38</v>
      </c>
      <c r="AV1" s="84" t="s">
        <v>26</v>
      </c>
      <c r="AW1" s="84" t="s">
        <v>39</v>
      </c>
      <c r="AX1" s="84" t="s">
        <v>63</v>
      </c>
      <c r="AY1" s="84" t="s">
        <v>57</v>
      </c>
      <c r="AZ1" s="84" t="s">
        <v>1</v>
      </c>
      <c r="BA1" s="84" t="s">
        <v>17</v>
      </c>
      <c r="BB1" s="84" t="s">
        <v>19</v>
      </c>
      <c r="BC1" s="84" t="s">
        <v>45</v>
      </c>
      <c r="BD1" s="84" t="s">
        <v>10</v>
      </c>
      <c r="BE1" s="84" t="s">
        <v>53</v>
      </c>
      <c r="BF1" s="84" t="s">
        <v>31</v>
      </c>
      <c r="BG1" s="84" t="s">
        <v>60</v>
      </c>
      <c r="BH1" s="84" t="s">
        <v>5</v>
      </c>
      <c r="BI1" s="85" t="s">
        <v>47</v>
      </c>
      <c r="BJ1" s="106"/>
      <c r="BK1" s="106"/>
      <c r="BL1" s="106"/>
    </row>
    <row r="2" spans="1:69" s="10" customFormat="1" ht="36" customHeight="1" x14ac:dyDescent="0.25">
      <c r="A2" s="7">
        <v>1</v>
      </c>
      <c r="B2" s="88" t="s">
        <v>100</v>
      </c>
      <c r="C2" s="7" t="s">
        <v>101</v>
      </c>
      <c r="D2" s="9">
        <v>12</v>
      </c>
      <c r="E2" s="9">
        <v>25</v>
      </c>
      <c r="F2" s="9">
        <v>8</v>
      </c>
      <c r="G2" s="9">
        <v>4.5999999999999996</v>
      </c>
      <c r="H2" s="9">
        <v>10</v>
      </c>
      <c r="I2" s="9">
        <v>9.6</v>
      </c>
      <c r="J2" s="9">
        <v>3</v>
      </c>
      <c r="K2" s="9">
        <v>22</v>
      </c>
      <c r="L2" s="9">
        <v>26.8</v>
      </c>
      <c r="M2" s="9">
        <v>25</v>
      </c>
      <c r="N2" s="9">
        <v>5.5</v>
      </c>
      <c r="O2" s="9">
        <v>17.5</v>
      </c>
      <c r="P2" s="9">
        <v>4.5</v>
      </c>
      <c r="Q2" s="9">
        <v>8.1999999999999993</v>
      </c>
      <c r="R2" s="9">
        <v>2.6</v>
      </c>
      <c r="S2" s="9" t="s">
        <v>102</v>
      </c>
      <c r="T2" s="9">
        <v>5.5</v>
      </c>
      <c r="U2" s="9">
        <v>3.9</v>
      </c>
      <c r="V2" s="9">
        <v>0</v>
      </c>
      <c r="W2" s="9">
        <v>27</v>
      </c>
      <c r="X2" s="9">
        <v>22</v>
      </c>
      <c r="Y2" s="9">
        <v>6.5</v>
      </c>
      <c r="Z2" s="9">
        <v>8</v>
      </c>
      <c r="AA2" s="9">
        <v>32</v>
      </c>
      <c r="AB2" s="9">
        <v>21</v>
      </c>
      <c r="AC2" s="9">
        <v>32</v>
      </c>
      <c r="AD2" s="9">
        <v>15.5</v>
      </c>
      <c r="AE2" s="9">
        <v>8.5</v>
      </c>
      <c r="AF2" s="9">
        <v>13</v>
      </c>
      <c r="AG2" s="9">
        <v>16</v>
      </c>
      <c r="AH2" s="9">
        <v>7</v>
      </c>
      <c r="AI2" s="9">
        <v>11</v>
      </c>
      <c r="AJ2" s="9">
        <v>37</v>
      </c>
      <c r="AK2" s="9">
        <v>3.5</v>
      </c>
      <c r="AL2" s="9">
        <v>26</v>
      </c>
      <c r="AM2" s="9">
        <v>2.8</v>
      </c>
      <c r="AN2" s="9">
        <v>22</v>
      </c>
      <c r="AO2" s="9">
        <v>7</v>
      </c>
      <c r="AP2" s="9">
        <v>15.5</v>
      </c>
      <c r="AQ2" s="9">
        <v>9</v>
      </c>
      <c r="AR2" s="9">
        <v>7</v>
      </c>
      <c r="AS2" s="9">
        <v>52</v>
      </c>
      <c r="AT2" s="9">
        <v>0</v>
      </c>
      <c r="AU2" s="9">
        <v>0</v>
      </c>
      <c r="AV2" s="9">
        <v>0</v>
      </c>
      <c r="AW2" s="9">
        <v>2</v>
      </c>
      <c r="AX2" s="9">
        <v>0</v>
      </c>
      <c r="AY2" s="9">
        <v>0</v>
      </c>
      <c r="AZ2" s="9">
        <v>8</v>
      </c>
      <c r="BA2" s="9">
        <v>0</v>
      </c>
      <c r="BB2" s="9">
        <v>0</v>
      </c>
      <c r="BC2" s="9">
        <v>0</v>
      </c>
      <c r="BD2" s="9">
        <v>36</v>
      </c>
      <c r="BE2" s="9">
        <v>0</v>
      </c>
      <c r="BF2" s="9">
        <v>0</v>
      </c>
      <c r="BG2" s="9">
        <v>0</v>
      </c>
      <c r="BH2" s="9">
        <v>0</v>
      </c>
      <c r="BI2" s="121">
        <v>9</v>
      </c>
      <c r="BJ2" s="126"/>
      <c r="BK2" s="126"/>
      <c r="BL2" s="126"/>
      <c r="BP2" s="10" t="e">
        <f>BQ2/52</f>
        <v>#REF!</v>
      </c>
      <c r="BQ2" s="1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3" spans="1:69" s="13" customFormat="1" ht="20.100000000000001" customHeight="1" x14ac:dyDescent="0.45">
      <c r="A3" s="9">
        <v>2</v>
      </c>
      <c r="B3" s="89" t="s">
        <v>103</v>
      </c>
      <c r="C3" s="12" t="s">
        <v>104</v>
      </c>
      <c r="D3" s="8">
        <v>2.52</v>
      </c>
      <c r="E3" s="8">
        <v>2.39</v>
      </c>
      <c r="F3" s="8">
        <v>1.94</v>
      </c>
      <c r="G3" s="8">
        <v>1.46</v>
      </c>
      <c r="H3" s="8">
        <v>1.6</v>
      </c>
      <c r="I3" s="8">
        <v>1.51</v>
      </c>
      <c r="J3" s="8">
        <v>1.49</v>
      </c>
      <c r="K3" s="8">
        <v>1.77</v>
      </c>
      <c r="L3" s="8">
        <v>2.35</v>
      </c>
      <c r="M3" s="8">
        <v>3.39</v>
      </c>
      <c r="N3" s="8">
        <v>1.86</v>
      </c>
      <c r="O3" s="8">
        <v>1.54</v>
      </c>
      <c r="P3" s="8">
        <v>1.75</v>
      </c>
      <c r="Q3" s="8">
        <v>1.7</v>
      </c>
      <c r="R3" s="8">
        <v>1.62</v>
      </c>
      <c r="S3" s="8">
        <v>1.66</v>
      </c>
      <c r="T3" s="8">
        <v>1.77</v>
      </c>
      <c r="U3" s="8">
        <v>1.44</v>
      </c>
      <c r="V3" s="8">
        <v>1.31</v>
      </c>
      <c r="W3" s="8">
        <v>2.2000000000000002</v>
      </c>
      <c r="X3" s="8">
        <v>1.92</v>
      </c>
      <c r="Y3" s="8">
        <v>1.5</v>
      </c>
      <c r="Z3" s="8">
        <v>1.41</v>
      </c>
      <c r="AA3" s="8">
        <v>1.48</v>
      </c>
      <c r="AB3" s="8">
        <v>2.08</v>
      </c>
      <c r="AC3" s="8">
        <v>1.8</v>
      </c>
      <c r="AD3" s="8">
        <v>1.72</v>
      </c>
      <c r="AE3" s="8">
        <v>1.67</v>
      </c>
      <c r="AF3" s="8">
        <v>1.59</v>
      </c>
      <c r="AG3" s="8">
        <v>1.4</v>
      </c>
      <c r="AH3" s="8">
        <v>1.44</v>
      </c>
      <c r="AI3" s="8">
        <v>1.72</v>
      </c>
      <c r="AJ3" s="8">
        <v>2.37</v>
      </c>
      <c r="AK3" s="8">
        <v>2.46</v>
      </c>
      <c r="AL3" s="8">
        <v>1.69</v>
      </c>
      <c r="AM3" s="8">
        <v>1.18</v>
      </c>
      <c r="AN3" s="8">
        <v>1.49</v>
      </c>
      <c r="AO3" s="8">
        <v>1.07</v>
      </c>
      <c r="AP3" s="8">
        <v>1.84</v>
      </c>
      <c r="AQ3" s="8">
        <v>1.53</v>
      </c>
      <c r="AR3" s="8">
        <v>1.39</v>
      </c>
      <c r="AS3" s="8">
        <v>1.51</v>
      </c>
      <c r="AT3" s="8">
        <v>1.59</v>
      </c>
      <c r="AU3" s="8">
        <v>1.78</v>
      </c>
      <c r="AV3" s="8">
        <v>1.3</v>
      </c>
      <c r="AW3" s="8">
        <v>1.72</v>
      </c>
      <c r="AX3" s="8">
        <v>1.22</v>
      </c>
      <c r="AY3" s="8">
        <v>1.1100000000000001</v>
      </c>
      <c r="AZ3" s="8">
        <v>1.1299999999999999</v>
      </c>
      <c r="BA3" s="8">
        <v>1.62</v>
      </c>
      <c r="BB3" s="8">
        <v>2.4300000000000002</v>
      </c>
      <c r="BC3" s="8">
        <v>1.57</v>
      </c>
      <c r="BD3" s="8">
        <v>1.39</v>
      </c>
      <c r="BE3" s="8">
        <v>1.1599999999999999</v>
      </c>
      <c r="BF3" s="8">
        <v>0.97</v>
      </c>
      <c r="BG3" s="8">
        <v>1.1299999999999999</v>
      </c>
      <c r="BH3" s="8">
        <v>1.4</v>
      </c>
      <c r="BI3" s="122">
        <v>1.6</v>
      </c>
      <c r="BJ3" s="106"/>
      <c r="BK3" s="106"/>
      <c r="BL3" s="106"/>
      <c r="BM3" s="125"/>
    </row>
    <row r="4" spans="1:69" s="16" customFormat="1" ht="20.100000000000001" customHeight="1" x14ac:dyDescent="0.5">
      <c r="A4" s="7">
        <v>3</v>
      </c>
      <c r="B4" s="90" t="s">
        <v>105</v>
      </c>
      <c r="C4" s="12" t="s">
        <v>99</v>
      </c>
      <c r="D4" s="14">
        <v>40.784505098778311</v>
      </c>
      <c r="E4" s="15">
        <v>39.091247998947388</v>
      </c>
      <c r="F4" s="15">
        <v>53.138090379883572</v>
      </c>
      <c r="G4" s="15">
        <v>60.166190357852884</v>
      </c>
      <c r="H4" s="15">
        <v>45.530277684844435</v>
      </c>
      <c r="I4" s="15">
        <v>41.469663215830167</v>
      </c>
      <c r="J4" s="15">
        <v>53.780583149374536</v>
      </c>
      <c r="K4" s="15">
        <v>52.984749455337692</v>
      </c>
      <c r="L4" s="15">
        <v>39.572623419012643</v>
      </c>
      <c r="M4" s="15">
        <v>47.823669579030984</v>
      </c>
      <c r="N4" s="15">
        <v>44.943092858003133</v>
      </c>
      <c r="O4" s="15">
        <v>48.694731890874884</v>
      </c>
      <c r="P4" s="15">
        <v>56.388984707370362</v>
      </c>
      <c r="Q4" s="15">
        <v>57.961591855622395</v>
      </c>
      <c r="R4" s="15">
        <v>65.437302423603796</v>
      </c>
      <c r="S4" s="15">
        <v>51.712962962962969</v>
      </c>
      <c r="T4" s="15">
        <v>54.309324793747287</v>
      </c>
      <c r="U4" s="15">
        <v>53.798087613964867</v>
      </c>
      <c r="V4" s="15">
        <v>59.255898366606168</v>
      </c>
      <c r="W4" s="15">
        <v>37.409858318486464</v>
      </c>
      <c r="X4" s="15">
        <v>46.989256041785069</v>
      </c>
      <c r="Y4" s="15">
        <v>61.323140252866807</v>
      </c>
      <c r="Z4" s="15">
        <v>56.807103379541545</v>
      </c>
      <c r="AA4" s="15">
        <v>58.226399095534198</v>
      </c>
      <c r="AB4" s="15">
        <v>52.985216976633289</v>
      </c>
      <c r="AC4" s="15">
        <v>61.947389085198274</v>
      </c>
      <c r="AD4" s="15">
        <v>62.682490345672036</v>
      </c>
      <c r="AE4" s="15">
        <v>49.464302467398433</v>
      </c>
      <c r="AF4" s="15">
        <v>52.89198606271777</v>
      </c>
      <c r="AG4" s="15">
        <v>49.20230821452818</v>
      </c>
      <c r="AH4" s="15">
        <v>59.198743126472905</v>
      </c>
      <c r="AI4" s="15">
        <v>49.722841360596959</v>
      </c>
      <c r="AJ4" s="15">
        <v>53.912092283214001</v>
      </c>
      <c r="AK4" s="15">
        <v>52.836320661808159</v>
      </c>
      <c r="AL4" s="15">
        <v>58.887389621986308</v>
      </c>
      <c r="AM4" s="15">
        <v>74.130542649645903</v>
      </c>
      <c r="AN4" s="15">
        <v>53.690637720488468</v>
      </c>
      <c r="AO4" s="15">
        <v>67.284222908395833</v>
      </c>
      <c r="AP4" s="15">
        <v>57.204569998457238</v>
      </c>
      <c r="AQ4" s="15">
        <v>62.754402715892219</v>
      </c>
      <c r="AR4" s="15">
        <v>67.83901368448231</v>
      </c>
      <c r="AS4" s="15">
        <v>70.710784313725497</v>
      </c>
      <c r="AT4" s="15">
        <v>64.533098591549305</v>
      </c>
      <c r="AU4" s="15">
        <v>65.84644345838376</v>
      </c>
      <c r="AV4" s="15">
        <v>55.236386661038409</v>
      </c>
      <c r="AW4" s="15">
        <v>63.918269230769234</v>
      </c>
      <c r="AX4" s="15">
        <v>54.761182994454707</v>
      </c>
      <c r="AY4" s="15">
        <v>56.817538896746818</v>
      </c>
      <c r="AZ4" s="15">
        <v>67.522711390635919</v>
      </c>
      <c r="BA4" s="15">
        <v>60.643755615453735</v>
      </c>
      <c r="BB4" s="15">
        <v>49.614767255216698</v>
      </c>
      <c r="BC4" s="15">
        <v>79.090508698524559</v>
      </c>
      <c r="BD4" s="15">
        <v>60.516025641025642</v>
      </c>
      <c r="BE4" s="15">
        <v>68.936170212765958</v>
      </c>
      <c r="BF4" s="15">
        <v>76.587506453278266</v>
      </c>
      <c r="BG4" s="15">
        <v>65.52820512820513</v>
      </c>
      <c r="BH4" s="15">
        <v>72.025085518814137</v>
      </c>
      <c r="BI4" s="123">
        <v>57.90639419907712</v>
      </c>
      <c r="BJ4" s="127"/>
      <c r="BK4" s="127"/>
      <c r="BL4" s="127"/>
    </row>
    <row r="5" spans="1:69" s="19" customFormat="1" ht="20.100000000000001" customHeight="1" x14ac:dyDescent="0.25">
      <c r="A5" s="9">
        <v>4</v>
      </c>
      <c r="B5" s="91" t="s">
        <v>106</v>
      </c>
      <c r="C5" s="17" t="s">
        <v>99</v>
      </c>
      <c r="D5" s="18">
        <v>80</v>
      </c>
      <c r="E5" s="18">
        <v>79</v>
      </c>
      <c r="F5" s="18">
        <v>75</v>
      </c>
      <c r="G5" s="18">
        <v>76</v>
      </c>
      <c r="H5" s="18">
        <v>75</v>
      </c>
      <c r="I5" s="18">
        <v>75</v>
      </c>
      <c r="J5" s="18">
        <v>76</v>
      </c>
      <c r="K5" s="18">
        <v>73</v>
      </c>
      <c r="L5" s="18">
        <v>75</v>
      </c>
      <c r="M5" s="18">
        <v>75</v>
      </c>
      <c r="N5" s="18">
        <v>75</v>
      </c>
      <c r="O5" s="18">
        <v>75</v>
      </c>
      <c r="P5" s="18">
        <v>75</v>
      </c>
      <c r="Q5" s="18">
        <v>74</v>
      </c>
      <c r="R5" s="18">
        <v>74</v>
      </c>
      <c r="S5" s="18">
        <v>69</v>
      </c>
      <c r="T5" s="18">
        <v>75</v>
      </c>
      <c r="U5" s="18">
        <v>75</v>
      </c>
      <c r="V5" s="18">
        <v>80</v>
      </c>
      <c r="W5" s="18">
        <v>77</v>
      </c>
      <c r="X5" s="18">
        <v>75</v>
      </c>
      <c r="Y5" s="18">
        <v>74</v>
      </c>
      <c r="Z5" s="18">
        <v>67</v>
      </c>
      <c r="AA5" s="18">
        <v>75</v>
      </c>
      <c r="AB5" s="18">
        <v>84</v>
      </c>
      <c r="AC5" s="18">
        <v>75</v>
      </c>
      <c r="AD5" s="18">
        <v>75</v>
      </c>
      <c r="AE5" s="18">
        <v>75</v>
      </c>
      <c r="AF5" s="18">
        <v>75</v>
      </c>
      <c r="AG5" s="18">
        <v>78</v>
      </c>
      <c r="AH5" s="18">
        <v>71</v>
      </c>
      <c r="AI5" s="18">
        <v>75</v>
      </c>
      <c r="AJ5" s="18">
        <v>73</v>
      </c>
      <c r="AK5" s="18">
        <v>76</v>
      </c>
      <c r="AL5" s="18">
        <v>78</v>
      </c>
      <c r="AM5" s="18">
        <v>79</v>
      </c>
      <c r="AN5" s="18">
        <v>70</v>
      </c>
      <c r="AO5" s="18">
        <v>75</v>
      </c>
      <c r="AP5" s="18">
        <v>76</v>
      </c>
      <c r="AQ5" s="18">
        <v>70</v>
      </c>
      <c r="AR5" s="18">
        <v>75</v>
      </c>
      <c r="AS5" s="18">
        <v>74</v>
      </c>
      <c r="AT5" s="18">
        <v>62</v>
      </c>
      <c r="AU5" s="18">
        <v>75</v>
      </c>
      <c r="AV5" s="18">
        <v>75</v>
      </c>
      <c r="AW5" s="18">
        <v>71</v>
      </c>
      <c r="AX5" s="18">
        <v>74</v>
      </c>
      <c r="AY5" s="18">
        <v>75</v>
      </c>
      <c r="AZ5" s="18">
        <v>86</v>
      </c>
      <c r="BA5" s="18">
        <v>71</v>
      </c>
      <c r="BB5" s="18">
        <v>72</v>
      </c>
      <c r="BC5" s="18">
        <v>75</v>
      </c>
      <c r="BD5" s="18">
        <v>82</v>
      </c>
      <c r="BE5" s="18">
        <v>76</v>
      </c>
      <c r="BF5" s="18">
        <v>71</v>
      </c>
      <c r="BG5" s="18">
        <v>68</v>
      </c>
      <c r="BH5" s="18">
        <v>71</v>
      </c>
      <c r="BI5" s="122">
        <v>69</v>
      </c>
      <c r="BJ5" s="106"/>
      <c r="BK5" s="106"/>
      <c r="BL5" s="106"/>
    </row>
    <row r="6" spans="1:69" s="20" customFormat="1" ht="36.75" customHeight="1" thickBot="1" x14ac:dyDescent="0.5">
      <c r="A6" s="7">
        <v>5</v>
      </c>
      <c r="B6" s="92" t="s">
        <v>233</v>
      </c>
      <c r="C6" s="26" t="s">
        <v>107</v>
      </c>
      <c r="D6" s="27">
        <v>3.9</v>
      </c>
      <c r="E6" s="27">
        <v>4</v>
      </c>
      <c r="F6" s="27">
        <v>3.6</v>
      </c>
      <c r="G6" s="28">
        <v>5</v>
      </c>
      <c r="H6" s="28">
        <v>5.5</v>
      </c>
      <c r="I6" s="28">
        <v>4.5</v>
      </c>
      <c r="J6" s="28">
        <v>4.8</v>
      </c>
      <c r="K6" s="28">
        <v>3.9</v>
      </c>
      <c r="L6" s="28">
        <v>6</v>
      </c>
      <c r="M6" s="28">
        <v>4.8</v>
      </c>
      <c r="N6" s="28">
        <v>4.8</v>
      </c>
      <c r="O6" s="28">
        <v>4.5999999999999996</v>
      </c>
      <c r="P6" s="28">
        <v>4.5999999999999996</v>
      </c>
      <c r="Q6" s="28">
        <v>4</v>
      </c>
      <c r="R6" s="28">
        <v>3.8</v>
      </c>
      <c r="S6" s="28">
        <v>3.4</v>
      </c>
      <c r="T6" s="28">
        <v>4.2</v>
      </c>
      <c r="U6" s="28">
        <v>4.2</v>
      </c>
      <c r="V6" s="28">
        <v>3.9</v>
      </c>
      <c r="W6" s="28">
        <v>4.0999999999999996</v>
      </c>
      <c r="X6" s="28">
        <v>3.8</v>
      </c>
      <c r="Y6" s="28">
        <v>4.8</v>
      </c>
      <c r="Z6" s="28">
        <v>4.5999999999999996</v>
      </c>
      <c r="AA6" s="28">
        <v>4.3</v>
      </c>
      <c r="AB6" s="28">
        <v>5.5</v>
      </c>
      <c r="AC6" s="28">
        <v>4.4000000000000004</v>
      </c>
      <c r="AD6" s="28">
        <v>4.5</v>
      </c>
      <c r="AE6" s="28">
        <v>4.5999999999999996</v>
      </c>
      <c r="AF6" s="28">
        <v>4.3</v>
      </c>
      <c r="AG6" s="28">
        <v>4.7</v>
      </c>
      <c r="AH6" s="28">
        <v>3.3</v>
      </c>
      <c r="AI6" s="28">
        <v>4.5</v>
      </c>
      <c r="AJ6" s="28">
        <v>4.3</v>
      </c>
      <c r="AK6" s="28">
        <v>4</v>
      </c>
      <c r="AL6" s="28">
        <v>4</v>
      </c>
      <c r="AM6" s="28">
        <v>5.8</v>
      </c>
      <c r="AN6" s="28">
        <v>3.9</v>
      </c>
      <c r="AO6" s="28">
        <v>5</v>
      </c>
      <c r="AP6" s="28">
        <v>4.4000000000000004</v>
      </c>
      <c r="AQ6" s="28">
        <v>3.9</v>
      </c>
      <c r="AR6" s="28">
        <v>4</v>
      </c>
      <c r="AS6" s="28">
        <v>3.6</v>
      </c>
      <c r="AT6" s="28">
        <v>4.5</v>
      </c>
      <c r="AU6" s="28">
        <v>5</v>
      </c>
      <c r="AV6" s="28">
        <v>5</v>
      </c>
      <c r="AW6" s="6">
        <v>6.5</v>
      </c>
      <c r="AX6" s="6">
        <v>3.9</v>
      </c>
      <c r="AY6" s="6">
        <v>3.8</v>
      </c>
      <c r="AZ6" s="6">
        <v>4</v>
      </c>
      <c r="BA6" s="6">
        <v>4.5999999999999996</v>
      </c>
      <c r="BB6" s="6">
        <v>3.8</v>
      </c>
      <c r="BC6" s="6">
        <v>5</v>
      </c>
      <c r="BD6" s="6">
        <v>4</v>
      </c>
      <c r="BE6" s="6">
        <v>4.4000000000000004</v>
      </c>
      <c r="BF6" s="6">
        <v>4.3</v>
      </c>
      <c r="BG6" s="6">
        <v>3.2</v>
      </c>
      <c r="BH6" s="6">
        <v>3.4</v>
      </c>
      <c r="BI6" s="124">
        <v>3.8</v>
      </c>
      <c r="BJ6" s="128"/>
      <c r="BK6" s="128"/>
      <c r="BL6" s="128"/>
      <c r="BQ6" s="21"/>
    </row>
    <row r="7" spans="1:69" ht="20.100000000000001" customHeight="1" x14ac:dyDescent="0.25">
      <c r="B7" s="22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69" ht="20.100000000000001" customHeight="1" x14ac:dyDescent="0.25">
      <c r="B8" s="22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69" ht="20.100000000000001" customHeight="1" x14ac:dyDescent="0.25">
      <c r="B9" s="22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69" ht="20.100000000000001" customHeight="1" x14ac:dyDescent="0.25">
      <c r="B10" s="22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69" ht="20.100000000000001" customHeight="1" x14ac:dyDescent="0.25">
      <c r="B11" s="22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69" ht="20.100000000000001" customHeight="1" x14ac:dyDescent="0.25">
      <c r="B12" s="22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69" ht="20.100000000000001" customHeight="1" x14ac:dyDescent="0.25"/>
    <row r="14" spans="1:69" ht="20.100000000000001" customHeight="1" x14ac:dyDescent="0.25"/>
    <row r="15" spans="1:69" ht="20.100000000000001" customHeight="1" x14ac:dyDescent="0.25"/>
    <row r="16" spans="1:69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36.75" customHeigh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rightToLeft="1" view="pageLayout" topLeftCell="A2" zoomScaleNormal="100" workbookViewId="0">
      <selection activeCell="D73" sqref="D73"/>
    </sheetView>
  </sheetViews>
  <sheetFormatPr defaultColWidth="10" defaultRowHeight="20.25" x14ac:dyDescent="0.55000000000000004"/>
  <cols>
    <col min="1" max="1" width="10" style="31"/>
    <col min="2" max="2" width="14.7109375" style="31" customWidth="1"/>
    <col min="3" max="3" width="10" style="31"/>
    <col min="4" max="4" width="17.42578125" style="31" customWidth="1"/>
  </cols>
  <sheetData>
    <row r="1" spans="1:4" ht="242.25" customHeight="1" x14ac:dyDescent="0.55000000000000004"/>
    <row r="2" spans="1:4" ht="91.5" customHeight="1" x14ac:dyDescent="0.25">
      <c r="A2" s="57" t="s">
        <v>75</v>
      </c>
      <c r="B2" s="57" t="s">
        <v>113</v>
      </c>
      <c r="C2" s="58" t="s">
        <v>235</v>
      </c>
      <c r="D2" s="58" t="s">
        <v>114</v>
      </c>
    </row>
    <row r="3" spans="1:4" hidden="1" x14ac:dyDescent="0.25">
      <c r="A3" s="59">
        <v>1</v>
      </c>
      <c r="B3" s="61" t="s">
        <v>31</v>
      </c>
      <c r="C3" s="29">
        <v>19.8</v>
      </c>
      <c r="D3" s="30">
        <v>5.2</v>
      </c>
    </row>
    <row r="4" spans="1:4" hidden="1" x14ac:dyDescent="0.25">
      <c r="A4" s="59">
        <v>2</v>
      </c>
      <c r="B4" s="61" t="s">
        <v>60</v>
      </c>
      <c r="C4" s="29">
        <v>11.678571428571429</v>
      </c>
      <c r="D4" s="30">
        <v>5.4285714285714288</v>
      </c>
    </row>
    <row r="5" spans="1:4" hidden="1" x14ac:dyDescent="0.25">
      <c r="A5" s="59">
        <v>3</v>
      </c>
      <c r="B5" s="61" t="s">
        <v>39</v>
      </c>
      <c r="C5" s="29">
        <v>9.9111111111111114</v>
      </c>
      <c r="D5" s="30">
        <v>5.6000000000000005</v>
      </c>
    </row>
    <row r="6" spans="1:4" hidden="1" x14ac:dyDescent="0.25">
      <c r="A6" s="59">
        <v>4</v>
      </c>
      <c r="B6" s="61" t="s">
        <v>7</v>
      </c>
      <c r="C6" s="29">
        <v>14.877551020408163</v>
      </c>
      <c r="D6" s="30">
        <v>5.1836734693877551</v>
      </c>
    </row>
    <row r="7" spans="1:4" hidden="1" x14ac:dyDescent="0.25">
      <c r="A7" s="59">
        <v>5</v>
      </c>
      <c r="B7" s="61" t="s">
        <v>19</v>
      </c>
      <c r="C7" s="29">
        <v>16.025641025641026</v>
      </c>
      <c r="D7" s="30">
        <v>7.7948717948717956</v>
      </c>
    </row>
    <row r="8" spans="1:4" hidden="1" x14ac:dyDescent="0.25">
      <c r="A8" s="59">
        <v>6</v>
      </c>
      <c r="B8" s="61" t="s">
        <v>115</v>
      </c>
      <c r="C8" s="29">
        <v>12.631578947368421</v>
      </c>
      <c r="D8" s="30">
        <v>5.5789473684210531</v>
      </c>
    </row>
    <row r="9" spans="1:4" hidden="1" x14ac:dyDescent="0.25">
      <c r="A9" s="59">
        <v>7</v>
      </c>
      <c r="B9" s="61" t="s">
        <v>10</v>
      </c>
      <c r="C9" s="29">
        <v>8.6516853932584272</v>
      </c>
      <c r="D9" s="30">
        <v>9.0561797752808992</v>
      </c>
    </row>
    <row r="10" spans="1:4" hidden="1" x14ac:dyDescent="0.25">
      <c r="A10" s="59">
        <v>8</v>
      </c>
      <c r="B10" s="61" t="s">
        <v>38</v>
      </c>
      <c r="C10" s="29">
        <v>9.1652173913043473</v>
      </c>
      <c r="D10" s="30">
        <v>5.426086956521738</v>
      </c>
    </row>
    <row r="11" spans="1:4" hidden="1" x14ac:dyDescent="0.25">
      <c r="A11" s="59">
        <v>9</v>
      </c>
      <c r="B11" s="61" t="s">
        <v>26</v>
      </c>
      <c r="C11" s="29">
        <v>11.402985074626866</v>
      </c>
      <c r="D11" s="30">
        <v>11.55223880597015</v>
      </c>
    </row>
    <row r="12" spans="1:4" hidden="1" x14ac:dyDescent="0.25">
      <c r="A12" s="59">
        <v>10</v>
      </c>
      <c r="B12" s="61" t="s">
        <v>63</v>
      </c>
      <c r="C12" s="29">
        <v>12.040816326530612</v>
      </c>
      <c r="D12" s="30">
        <v>5.1020408163265305</v>
      </c>
    </row>
    <row r="13" spans="1:4" hidden="1" x14ac:dyDescent="0.25">
      <c r="A13" s="59">
        <v>11</v>
      </c>
      <c r="B13" s="61" t="s">
        <v>45</v>
      </c>
      <c r="C13" s="29">
        <v>13.969696969696969</v>
      </c>
      <c r="D13" s="30">
        <v>5.6969696969696972</v>
      </c>
    </row>
    <row r="14" spans="1:4" hidden="1" x14ac:dyDescent="0.25">
      <c r="A14" s="59">
        <v>12</v>
      </c>
      <c r="B14" s="61" t="s">
        <v>116</v>
      </c>
      <c r="C14" s="29">
        <v>14.298507462686567</v>
      </c>
      <c r="D14" s="30">
        <v>5.8507462686567164</v>
      </c>
    </row>
    <row r="15" spans="1:4" hidden="1" x14ac:dyDescent="0.25">
      <c r="A15" s="59">
        <v>13</v>
      </c>
      <c r="B15" s="61" t="s">
        <v>117</v>
      </c>
      <c r="C15" s="29">
        <v>9.4578313253012052</v>
      </c>
      <c r="D15" s="30">
        <v>6.7710843373493965</v>
      </c>
    </row>
    <row r="16" spans="1:4" hidden="1" x14ac:dyDescent="0.25">
      <c r="A16" s="59">
        <v>14</v>
      </c>
      <c r="B16" s="61" t="s">
        <v>1</v>
      </c>
      <c r="C16" s="29">
        <v>12.044444444444444</v>
      </c>
      <c r="D16" s="30">
        <v>5.6666666666666661</v>
      </c>
    </row>
    <row r="17" spans="1:4" hidden="1" x14ac:dyDescent="0.25">
      <c r="A17" s="59">
        <v>15</v>
      </c>
      <c r="B17" s="61" t="s">
        <v>41</v>
      </c>
      <c r="C17" s="29">
        <v>9.663636363636364</v>
      </c>
      <c r="D17" s="30">
        <v>7.3090909090909078</v>
      </c>
    </row>
    <row r="18" spans="1:4" hidden="1" x14ac:dyDescent="0.25">
      <c r="A18" s="59">
        <v>16</v>
      </c>
      <c r="B18" s="61" t="s">
        <v>29</v>
      </c>
      <c r="C18" s="29">
        <v>8.4233576642335759</v>
      </c>
      <c r="D18" s="30">
        <v>15.802919708029195</v>
      </c>
    </row>
    <row r="19" spans="1:4" hidden="1" x14ac:dyDescent="0.25">
      <c r="A19" s="59">
        <v>17</v>
      </c>
      <c r="B19" s="61" t="s">
        <v>22</v>
      </c>
      <c r="C19" s="29">
        <v>11.219512195121951</v>
      </c>
      <c r="D19" s="30">
        <v>9.8861788617886184</v>
      </c>
    </row>
    <row r="20" spans="1:4" hidden="1" x14ac:dyDescent="0.25">
      <c r="A20" s="59">
        <v>18</v>
      </c>
      <c r="B20" s="61" t="s">
        <v>98</v>
      </c>
      <c r="C20" s="29">
        <v>8.643518518518519</v>
      </c>
      <c r="D20" s="30">
        <v>9.3472222222222232</v>
      </c>
    </row>
    <row r="21" spans="1:4" hidden="1" x14ac:dyDescent="0.25">
      <c r="A21" s="59">
        <v>19</v>
      </c>
      <c r="B21" s="61" t="s">
        <v>4</v>
      </c>
      <c r="C21" s="29">
        <v>15.043859649122806</v>
      </c>
      <c r="D21" s="30">
        <v>14.605263157894735</v>
      </c>
    </row>
    <row r="22" spans="1:4" hidden="1" x14ac:dyDescent="0.25">
      <c r="A22" s="59">
        <v>20</v>
      </c>
      <c r="B22" s="61" t="s">
        <v>118</v>
      </c>
      <c r="C22" s="29">
        <v>9.8685446009389679</v>
      </c>
      <c r="D22" s="30">
        <v>11.39906103286385</v>
      </c>
    </row>
    <row r="23" spans="1:4" hidden="1" x14ac:dyDescent="0.25">
      <c r="A23" s="59">
        <v>21</v>
      </c>
      <c r="B23" s="61" t="s">
        <v>0</v>
      </c>
      <c r="C23" s="29">
        <v>10.508771929824562</v>
      </c>
      <c r="D23" s="30">
        <v>14.181286549707602</v>
      </c>
    </row>
    <row r="24" spans="1:4" hidden="1" x14ac:dyDescent="0.25">
      <c r="A24" s="59">
        <v>22</v>
      </c>
      <c r="B24" s="61" t="s">
        <v>119</v>
      </c>
      <c r="C24" s="29">
        <v>9.172043010752688</v>
      </c>
      <c r="D24" s="30">
        <v>40.086021505376344</v>
      </c>
    </row>
    <row r="25" spans="1:4" hidden="1" x14ac:dyDescent="0.25">
      <c r="A25" s="59">
        <v>23</v>
      </c>
      <c r="B25" s="61" t="s">
        <v>64</v>
      </c>
      <c r="C25" s="29">
        <v>12.427710843373495</v>
      </c>
      <c r="D25" s="30">
        <v>11.240963855421688</v>
      </c>
    </row>
    <row r="26" spans="1:4" hidden="1" x14ac:dyDescent="0.25">
      <c r="A26" s="59">
        <v>24</v>
      </c>
      <c r="B26" s="61" t="s">
        <v>5</v>
      </c>
      <c r="C26" s="29">
        <v>11.152173913043478</v>
      </c>
      <c r="D26" s="30">
        <v>11.076086956521738</v>
      </c>
    </row>
    <row r="27" spans="1:4" hidden="1" x14ac:dyDescent="0.25">
      <c r="A27" s="59">
        <v>25</v>
      </c>
      <c r="B27" s="61" t="s">
        <v>28</v>
      </c>
      <c r="C27" s="29">
        <v>9.0848214285714288</v>
      </c>
      <c r="D27" s="30">
        <v>9.6160714285714288</v>
      </c>
    </row>
    <row r="28" spans="1:4" hidden="1" x14ac:dyDescent="0.25">
      <c r="A28" s="59">
        <v>26</v>
      </c>
      <c r="B28" s="61" t="s">
        <v>15</v>
      </c>
      <c r="C28" s="29">
        <v>8.0369003690036909</v>
      </c>
      <c r="D28" s="30">
        <v>11.343173431734318</v>
      </c>
    </row>
    <row r="29" spans="1:4" hidden="1" x14ac:dyDescent="0.25">
      <c r="A29" s="59">
        <v>27</v>
      </c>
      <c r="B29" s="61" t="s">
        <v>120</v>
      </c>
      <c r="C29" s="29">
        <v>8.6465517241379306</v>
      </c>
      <c r="D29" s="30">
        <v>17.603448275862071</v>
      </c>
    </row>
    <row r="30" spans="1:4" hidden="1" x14ac:dyDescent="0.25">
      <c r="A30" s="59">
        <v>28</v>
      </c>
      <c r="B30" s="61" t="s">
        <v>121</v>
      </c>
      <c r="C30" s="29">
        <v>13.703910614525139</v>
      </c>
      <c r="D30" s="30">
        <v>19.782122905027933</v>
      </c>
    </row>
    <row r="31" spans="1:4" hidden="1" x14ac:dyDescent="0.25">
      <c r="A31" s="59">
        <v>29</v>
      </c>
      <c r="B31" s="61" t="s">
        <v>21</v>
      </c>
      <c r="C31" s="29">
        <v>9.9656652360515015</v>
      </c>
      <c r="D31" s="30">
        <v>19.476394849785407</v>
      </c>
    </row>
    <row r="32" spans="1:4" hidden="1" x14ac:dyDescent="0.25">
      <c r="A32" s="59">
        <v>30</v>
      </c>
      <c r="B32" s="61" t="s">
        <v>61</v>
      </c>
      <c r="C32" s="29">
        <v>8.7326388888888893</v>
      </c>
      <c r="D32" s="30">
        <v>15.972222222222221</v>
      </c>
    </row>
    <row r="33" spans="1:4" hidden="1" x14ac:dyDescent="0.25">
      <c r="A33" s="59">
        <v>31</v>
      </c>
      <c r="B33" s="61" t="s">
        <v>33</v>
      </c>
      <c r="C33" s="29">
        <v>13.408450704225352</v>
      </c>
      <c r="D33" s="30">
        <v>7.924882629107981</v>
      </c>
    </row>
    <row r="34" spans="1:4" hidden="1" x14ac:dyDescent="0.25">
      <c r="A34" s="59">
        <v>32</v>
      </c>
      <c r="B34" s="61" t="s">
        <v>27</v>
      </c>
      <c r="C34" s="29">
        <v>10.710424710424711</v>
      </c>
      <c r="D34" s="30">
        <v>22.355212355212352</v>
      </c>
    </row>
    <row r="35" spans="1:4" hidden="1" x14ac:dyDescent="0.25">
      <c r="A35" s="59">
        <v>33</v>
      </c>
      <c r="B35" s="61" t="s">
        <v>122</v>
      </c>
      <c r="C35" s="29">
        <v>10.347169811320756</v>
      </c>
      <c r="D35" s="30">
        <v>20.150943396226413</v>
      </c>
    </row>
    <row r="36" spans="1:4" hidden="1" x14ac:dyDescent="0.25">
      <c r="A36" s="59">
        <v>34</v>
      </c>
      <c r="B36" s="61" t="s">
        <v>40</v>
      </c>
      <c r="C36" s="29">
        <v>10.441947565543071</v>
      </c>
      <c r="D36" s="30">
        <v>33.850187265917612</v>
      </c>
    </row>
    <row r="37" spans="1:4" hidden="1" x14ac:dyDescent="0.25">
      <c r="A37" s="59">
        <v>35</v>
      </c>
      <c r="B37" s="61" t="s">
        <v>123</v>
      </c>
      <c r="C37" s="29">
        <v>18.171052631578949</v>
      </c>
      <c r="D37" s="30">
        <v>8.7631578947368425</v>
      </c>
    </row>
    <row r="38" spans="1:4" hidden="1" x14ac:dyDescent="0.25">
      <c r="A38" s="59">
        <v>36</v>
      </c>
      <c r="B38" s="61" t="s">
        <v>95</v>
      </c>
      <c r="C38" s="29">
        <v>9.6226415094339615</v>
      </c>
      <c r="D38" s="30">
        <v>17.742138364779876</v>
      </c>
    </row>
    <row r="39" spans="1:4" hidden="1" x14ac:dyDescent="0.25">
      <c r="A39" s="59">
        <v>37</v>
      </c>
      <c r="B39" s="61" t="s">
        <v>124</v>
      </c>
      <c r="C39" s="29">
        <v>12.352941176470589</v>
      </c>
      <c r="D39" s="30">
        <v>21.169117647058822</v>
      </c>
    </row>
    <row r="40" spans="1:4" hidden="1" x14ac:dyDescent="0.25">
      <c r="A40" s="59">
        <v>38</v>
      </c>
      <c r="B40" s="61" t="s">
        <v>24</v>
      </c>
      <c r="C40" s="29">
        <v>10.232758620689655</v>
      </c>
      <c r="D40" s="30">
        <v>17.591954022988503</v>
      </c>
    </row>
    <row r="41" spans="1:4" hidden="1" x14ac:dyDescent="0.25">
      <c r="A41" s="59">
        <v>39</v>
      </c>
      <c r="B41" s="61" t="s">
        <v>125</v>
      </c>
      <c r="C41" s="29">
        <v>16.584474885844749</v>
      </c>
      <c r="D41" s="30">
        <v>18.429223744292237</v>
      </c>
    </row>
    <row r="42" spans="1:4" hidden="1" x14ac:dyDescent="0.25">
      <c r="A42" s="59">
        <v>40</v>
      </c>
      <c r="B42" s="61" t="s">
        <v>23</v>
      </c>
      <c r="C42" s="29">
        <v>9.1503579952267309</v>
      </c>
      <c r="D42" s="30">
        <v>18.897374701670643</v>
      </c>
    </row>
    <row r="43" spans="1:4" hidden="1" x14ac:dyDescent="0.25">
      <c r="A43" s="59">
        <v>41</v>
      </c>
      <c r="B43" s="61" t="s">
        <v>47</v>
      </c>
      <c r="C43" s="29">
        <v>11.592982456140351</v>
      </c>
      <c r="D43" s="30">
        <v>21.403508771929825</v>
      </c>
    </row>
    <row r="44" spans="1:4" hidden="1" x14ac:dyDescent="0.25">
      <c r="A44" s="59">
        <v>42</v>
      </c>
      <c r="B44" s="61" t="s">
        <v>36</v>
      </c>
      <c r="C44" s="29">
        <v>9.2457002457002453</v>
      </c>
      <c r="D44" s="30">
        <v>29.439803439803434</v>
      </c>
    </row>
    <row r="45" spans="1:4" hidden="1" x14ac:dyDescent="0.25">
      <c r="A45" s="59">
        <v>43</v>
      </c>
      <c r="B45" s="61" t="s">
        <v>62</v>
      </c>
      <c r="C45" s="29">
        <v>12.455026455026456</v>
      </c>
      <c r="D45" s="30">
        <v>21.105820105820104</v>
      </c>
    </row>
    <row r="46" spans="1:4" hidden="1" x14ac:dyDescent="0.25">
      <c r="A46" s="59">
        <v>44</v>
      </c>
      <c r="B46" s="61" t="s">
        <v>126</v>
      </c>
      <c r="C46" s="29">
        <v>10.350710900473933</v>
      </c>
      <c r="D46" s="30">
        <v>28.824644549763036</v>
      </c>
    </row>
    <row r="47" spans="1:4" hidden="1" x14ac:dyDescent="0.25">
      <c r="A47" s="59">
        <v>45</v>
      </c>
      <c r="B47" s="61" t="s">
        <v>2</v>
      </c>
      <c r="C47" s="29">
        <v>9.1123809523809527</v>
      </c>
      <c r="D47" s="30">
        <v>28.19047619047619</v>
      </c>
    </row>
    <row r="48" spans="1:4" hidden="1" x14ac:dyDescent="0.25">
      <c r="A48" s="59">
        <v>46</v>
      </c>
      <c r="B48" s="61" t="s">
        <v>127</v>
      </c>
      <c r="C48" s="29">
        <v>10.458167330677291</v>
      </c>
      <c r="D48" s="30">
        <v>32.627490039840637</v>
      </c>
    </row>
    <row r="49" spans="1:4" hidden="1" x14ac:dyDescent="0.25">
      <c r="A49" s="59">
        <v>47</v>
      </c>
      <c r="B49" s="61" t="s">
        <v>9</v>
      </c>
      <c r="C49" s="29">
        <v>12.421940928270041</v>
      </c>
      <c r="D49" s="30">
        <v>37.275316455696206</v>
      </c>
    </row>
    <row r="50" spans="1:4" hidden="1" x14ac:dyDescent="0.25">
      <c r="A50" s="59">
        <v>48</v>
      </c>
      <c r="B50" s="61" t="s">
        <v>128</v>
      </c>
      <c r="C50" s="29">
        <v>12.325327510917031</v>
      </c>
      <c r="D50" s="30">
        <v>33.779475982532745</v>
      </c>
    </row>
    <row r="51" spans="1:4" hidden="1" x14ac:dyDescent="0.25">
      <c r="A51" s="59">
        <v>49</v>
      </c>
      <c r="B51" s="61" t="s">
        <v>11</v>
      </c>
      <c r="C51" s="29">
        <v>10.216905901116428</v>
      </c>
      <c r="D51" s="30">
        <v>20.290271132376393</v>
      </c>
    </row>
    <row r="52" spans="1:4" hidden="1" x14ac:dyDescent="0.25">
      <c r="A52" s="59">
        <v>50</v>
      </c>
      <c r="B52" s="61" t="s">
        <v>93</v>
      </c>
      <c r="C52" s="29">
        <v>15.145390070921986</v>
      </c>
      <c r="D52" s="30">
        <v>27.897163120567374</v>
      </c>
    </row>
    <row r="53" spans="1:4" hidden="1" x14ac:dyDescent="0.25">
      <c r="A53" s="59">
        <v>51</v>
      </c>
      <c r="B53" s="61" t="s">
        <v>8</v>
      </c>
      <c r="C53" s="29">
        <v>15.702760084925689</v>
      </c>
      <c r="D53" s="30">
        <v>22.541401273885349</v>
      </c>
    </row>
    <row r="54" spans="1:4" hidden="1" x14ac:dyDescent="0.25">
      <c r="A54" s="59">
        <v>52</v>
      </c>
      <c r="B54" s="61" t="s">
        <v>129</v>
      </c>
      <c r="C54" s="29">
        <v>7.4586330935251794</v>
      </c>
      <c r="D54" s="30">
        <v>35.866906474820148</v>
      </c>
    </row>
    <row r="55" spans="1:4" hidden="1" x14ac:dyDescent="0.25">
      <c r="A55" s="59">
        <v>53</v>
      </c>
      <c r="B55" s="61" t="s">
        <v>25</v>
      </c>
      <c r="C55" s="29">
        <v>8.8703140830800411</v>
      </c>
      <c r="D55" s="30">
        <v>45.644883485309016</v>
      </c>
    </row>
    <row r="56" spans="1:4" x14ac:dyDescent="0.25">
      <c r="A56" s="59">
        <v>54</v>
      </c>
      <c r="B56" s="61" t="s">
        <v>130</v>
      </c>
      <c r="C56" s="29">
        <v>8.8045035823950872</v>
      </c>
      <c r="D56" s="30">
        <v>44.208290685772781</v>
      </c>
    </row>
    <row r="57" spans="1:4" hidden="1" x14ac:dyDescent="0.25">
      <c r="A57" s="59">
        <v>55</v>
      </c>
      <c r="B57" s="61" t="s">
        <v>12</v>
      </c>
      <c r="C57" s="29">
        <v>9.1263902932254801</v>
      </c>
      <c r="D57" s="30">
        <v>41.456521739130437</v>
      </c>
    </row>
    <row r="58" spans="1:4" hidden="1" x14ac:dyDescent="0.25">
      <c r="A58" s="59">
        <v>56</v>
      </c>
      <c r="B58" s="61" t="s">
        <v>131</v>
      </c>
      <c r="C58" s="29">
        <v>19.813333333333333</v>
      </c>
      <c r="D58" s="30">
        <v>33.790476190476191</v>
      </c>
    </row>
    <row r="59" spans="1:4" hidden="1" x14ac:dyDescent="0.25">
      <c r="A59" s="59">
        <v>57</v>
      </c>
      <c r="B59" s="61" t="s">
        <v>132</v>
      </c>
      <c r="C59" s="29">
        <v>8.997907949790795</v>
      </c>
      <c r="D59" s="30">
        <v>43.177126917712691</v>
      </c>
    </row>
    <row r="60" spans="1:4" hidden="1" x14ac:dyDescent="0.25">
      <c r="A60" s="59">
        <v>58</v>
      </c>
      <c r="B60" s="61" t="s">
        <v>35</v>
      </c>
      <c r="C60" s="29">
        <v>6.6515679442508713</v>
      </c>
      <c r="D60" s="30">
        <v>45.74987555998009</v>
      </c>
    </row>
    <row r="61" spans="1:4" hidden="1" x14ac:dyDescent="0.25">
      <c r="A61" s="59">
        <v>59</v>
      </c>
      <c r="B61" s="61" t="s">
        <v>44</v>
      </c>
      <c r="C61" s="29">
        <v>25.533333333333335</v>
      </c>
      <c r="D61" s="30">
        <v>2.0625</v>
      </c>
    </row>
    <row r="62" spans="1:4" hidden="1" x14ac:dyDescent="0.25">
      <c r="A62" s="59">
        <v>60</v>
      </c>
      <c r="B62" s="61" t="s">
        <v>133</v>
      </c>
      <c r="C62" s="29">
        <v>2.1358024691358026</v>
      </c>
      <c r="D62" s="30">
        <v>80.123456790123441</v>
      </c>
    </row>
    <row r="63" spans="1:4" hidden="1" x14ac:dyDescent="0.25">
      <c r="A63" s="59">
        <v>61</v>
      </c>
      <c r="B63" s="61" t="s">
        <v>134</v>
      </c>
      <c r="C63" s="29">
        <v>1.9318181818181819</v>
      </c>
      <c r="D63" s="30">
        <v>5.2727272727272734</v>
      </c>
    </row>
    <row r="64" spans="1:4" hidden="1" x14ac:dyDescent="0.25">
      <c r="A64" s="59">
        <v>62</v>
      </c>
      <c r="B64" s="61" t="s">
        <v>135</v>
      </c>
      <c r="C64" s="29">
        <v>1.3280423280423281</v>
      </c>
      <c r="D64" s="30">
        <v>23.238095238095237</v>
      </c>
    </row>
    <row r="65" spans="1:4" hidden="1" x14ac:dyDescent="0.25">
      <c r="A65" s="59">
        <v>63</v>
      </c>
      <c r="B65" s="61" t="s">
        <v>57</v>
      </c>
      <c r="C65" s="29">
        <v>16.107142857142858</v>
      </c>
      <c r="D65" s="30">
        <v>3.2857142857142856</v>
      </c>
    </row>
    <row r="66" spans="1:4" hidden="1" x14ac:dyDescent="0.25">
      <c r="A66" s="59">
        <v>64</v>
      </c>
      <c r="B66" s="61" t="s">
        <v>58</v>
      </c>
      <c r="C66" s="29">
        <v>0</v>
      </c>
      <c r="D66" s="30">
        <v>2.666666666666667</v>
      </c>
    </row>
    <row r="67" spans="1:4" hidden="1" x14ac:dyDescent="0.25">
      <c r="A67" s="60">
        <v>69</v>
      </c>
      <c r="B67" s="62" t="s">
        <v>136</v>
      </c>
      <c r="C67" s="29">
        <v>2.8571428571428572</v>
      </c>
      <c r="D67" s="30">
        <v>0</v>
      </c>
    </row>
    <row r="68" spans="1:4" hidden="1" x14ac:dyDescent="0.25">
      <c r="A68" s="60">
        <v>70</v>
      </c>
      <c r="B68" s="62" t="s">
        <v>46</v>
      </c>
      <c r="C68" s="29">
        <v>2.5</v>
      </c>
      <c r="D68" s="30">
        <v>0</v>
      </c>
    </row>
    <row r="69" spans="1:4" hidden="1" x14ac:dyDescent="0.25">
      <c r="A69" s="60">
        <v>71</v>
      </c>
      <c r="B69" s="62" t="s">
        <v>14</v>
      </c>
      <c r="C69" s="29">
        <v>4.615384615384615</v>
      </c>
      <c r="D69" s="30">
        <v>0</v>
      </c>
    </row>
    <row r="70" spans="1:4" x14ac:dyDescent="0.55000000000000004">
      <c r="C70" s="32"/>
    </row>
    <row r="71" spans="1:4" ht="31.5" x14ac:dyDescent="0.75">
      <c r="B71" s="33"/>
      <c r="C71" s="34"/>
      <c r="D71" s="3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rightToLeft="1" view="pageLayout" zoomScaleNormal="100" workbookViewId="0">
      <selection activeCell="A63" sqref="A63"/>
    </sheetView>
  </sheetViews>
  <sheetFormatPr defaultRowHeight="15" x14ac:dyDescent="0.25"/>
  <cols>
    <col min="1" max="1" width="5.140625" customWidth="1"/>
    <col min="2" max="2" width="18.140625" customWidth="1"/>
    <col min="3" max="3" width="11.7109375" customWidth="1"/>
    <col min="4" max="4" width="18.28515625" customWidth="1"/>
    <col min="5" max="5" width="11.28515625" customWidth="1"/>
    <col min="6" max="6" width="11.7109375" customWidth="1"/>
    <col min="7" max="7" width="10.5703125" customWidth="1"/>
  </cols>
  <sheetData>
    <row r="2" spans="1:7" ht="100.5" customHeight="1" x14ac:dyDescent="0.25">
      <c r="A2" s="41" t="s">
        <v>75</v>
      </c>
      <c r="B2" s="41" t="s">
        <v>199</v>
      </c>
      <c r="C2" s="41" t="s">
        <v>194</v>
      </c>
      <c r="D2" s="41" t="s">
        <v>195</v>
      </c>
      <c r="E2" s="41" t="s">
        <v>196</v>
      </c>
      <c r="F2" s="41" t="s">
        <v>197</v>
      </c>
      <c r="G2" s="41" t="s">
        <v>198</v>
      </c>
    </row>
    <row r="3" spans="1:7" ht="18" hidden="1" customHeight="1" thickBot="1" x14ac:dyDescent="0.3">
      <c r="A3" s="40">
        <v>1</v>
      </c>
      <c r="B3" s="37" t="s">
        <v>137</v>
      </c>
      <c r="C3" s="35">
        <v>0</v>
      </c>
      <c r="D3" s="35">
        <v>2</v>
      </c>
      <c r="E3" s="35">
        <v>1</v>
      </c>
      <c r="F3" s="35">
        <v>3</v>
      </c>
      <c r="G3" s="35">
        <v>0</v>
      </c>
    </row>
    <row r="4" spans="1:7" ht="16.5" hidden="1" customHeight="1" thickBot="1" x14ac:dyDescent="0.3">
      <c r="A4" s="40">
        <v>2</v>
      </c>
      <c r="B4" s="37" t="s">
        <v>138</v>
      </c>
      <c r="C4" s="35">
        <v>2</v>
      </c>
      <c r="D4" s="35">
        <v>15</v>
      </c>
      <c r="E4" s="35">
        <v>2</v>
      </c>
      <c r="F4" s="35">
        <v>6</v>
      </c>
      <c r="G4" s="35">
        <v>0</v>
      </c>
    </row>
    <row r="5" spans="1:7" ht="19.5" hidden="1" customHeight="1" thickBot="1" x14ac:dyDescent="0.3">
      <c r="A5" s="40">
        <v>3</v>
      </c>
      <c r="B5" s="37" t="s">
        <v>139</v>
      </c>
      <c r="C5" s="35">
        <v>2</v>
      </c>
      <c r="D5" s="35">
        <v>8</v>
      </c>
      <c r="E5" s="35">
        <v>2</v>
      </c>
      <c r="F5" s="35">
        <v>3</v>
      </c>
      <c r="G5" s="35">
        <v>0</v>
      </c>
    </row>
    <row r="6" spans="1:7" ht="21.75" hidden="1" customHeight="1" thickBot="1" x14ac:dyDescent="0.3">
      <c r="A6" s="40">
        <v>4</v>
      </c>
      <c r="B6" s="37" t="s">
        <v>140</v>
      </c>
      <c r="C6" s="35">
        <v>3</v>
      </c>
      <c r="D6" s="35">
        <v>8</v>
      </c>
      <c r="E6" s="35">
        <v>2</v>
      </c>
      <c r="F6" s="35">
        <v>8</v>
      </c>
      <c r="G6" s="35">
        <v>0</v>
      </c>
    </row>
    <row r="7" spans="1:7" ht="21.75" hidden="1" customHeight="1" thickBot="1" x14ac:dyDescent="0.3">
      <c r="A7" s="40">
        <v>5</v>
      </c>
      <c r="B7" s="37" t="s">
        <v>141</v>
      </c>
      <c r="C7" s="35">
        <v>0</v>
      </c>
      <c r="D7" s="35">
        <v>1</v>
      </c>
      <c r="E7" s="35">
        <v>1</v>
      </c>
      <c r="F7" s="35">
        <v>2</v>
      </c>
      <c r="G7" s="35">
        <v>0</v>
      </c>
    </row>
    <row r="8" spans="1:7" ht="26.25" hidden="1" customHeight="1" thickBot="1" x14ac:dyDescent="0.3">
      <c r="A8" s="40">
        <v>6</v>
      </c>
      <c r="B8" s="37" t="s">
        <v>142</v>
      </c>
      <c r="C8" s="35">
        <v>32</v>
      </c>
      <c r="D8" s="35">
        <v>46</v>
      </c>
      <c r="E8" s="35">
        <v>66</v>
      </c>
      <c r="F8" s="35">
        <v>20</v>
      </c>
      <c r="G8" s="35">
        <v>0</v>
      </c>
    </row>
    <row r="9" spans="1:7" ht="17.25" hidden="1" customHeight="1" thickBot="1" x14ac:dyDescent="0.3">
      <c r="A9" s="40">
        <v>7</v>
      </c>
      <c r="B9" s="37" t="s">
        <v>143</v>
      </c>
      <c r="C9" s="35">
        <v>1</v>
      </c>
      <c r="D9" s="35">
        <v>11</v>
      </c>
      <c r="E9" s="35">
        <v>0</v>
      </c>
      <c r="F9" s="35">
        <v>4</v>
      </c>
      <c r="G9" s="35">
        <v>0</v>
      </c>
    </row>
    <row r="10" spans="1:7" ht="20.25" hidden="1" customHeight="1" thickBot="1" x14ac:dyDescent="0.3">
      <c r="A10" s="40">
        <v>8</v>
      </c>
      <c r="B10" s="37" t="s">
        <v>144</v>
      </c>
      <c r="C10" s="35">
        <v>2</v>
      </c>
      <c r="D10" s="35">
        <v>19</v>
      </c>
      <c r="E10" s="35">
        <v>22</v>
      </c>
      <c r="F10" s="35">
        <v>8</v>
      </c>
      <c r="G10" s="35">
        <v>0</v>
      </c>
    </row>
    <row r="11" spans="1:7" ht="20.25" hidden="1" customHeight="1" thickBot="1" x14ac:dyDescent="0.3">
      <c r="A11" s="40">
        <v>9</v>
      </c>
      <c r="B11" s="37" t="s">
        <v>145</v>
      </c>
      <c r="C11" s="35">
        <v>17</v>
      </c>
      <c r="D11" s="35">
        <v>52</v>
      </c>
      <c r="E11" s="35">
        <v>3</v>
      </c>
      <c r="F11" s="35">
        <v>8</v>
      </c>
      <c r="G11" s="35">
        <v>0</v>
      </c>
    </row>
    <row r="12" spans="1:7" ht="21.75" hidden="1" customHeight="1" thickBot="1" x14ac:dyDescent="0.3">
      <c r="A12" s="40">
        <v>10</v>
      </c>
      <c r="B12" s="37" t="s">
        <v>146</v>
      </c>
      <c r="C12" s="35">
        <v>0</v>
      </c>
      <c r="D12" s="35">
        <v>1</v>
      </c>
      <c r="E12" s="35">
        <v>1</v>
      </c>
      <c r="F12" s="35">
        <v>2</v>
      </c>
      <c r="G12" s="35">
        <v>0</v>
      </c>
    </row>
    <row r="13" spans="1:7" ht="25.5" hidden="1" customHeight="1" thickBot="1" x14ac:dyDescent="0.3">
      <c r="A13" s="40">
        <v>11</v>
      </c>
      <c r="B13" s="37" t="s">
        <v>147</v>
      </c>
      <c r="C13" s="35">
        <v>2</v>
      </c>
      <c r="D13" s="35">
        <v>4</v>
      </c>
      <c r="E13" s="35">
        <v>21</v>
      </c>
      <c r="F13" s="35">
        <v>4</v>
      </c>
      <c r="G13" s="35">
        <v>0</v>
      </c>
    </row>
    <row r="14" spans="1:7" ht="24" hidden="1" customHeight="1" thickBot="1" x14ac:dyDescent="0.3">
      <c r="A14" s="40">
        <v>12</v>
      </c>
      <c r="B14" s="37" t="s">
        <v>148</v>
      </c>
      <c r="C14" s="35">
        <v>3</v>
      </c>
      <c r="D14" s="35">
        <v>8</v>
      </c>
      <c r="E14" s="35">
        <v>15</v>
      </c>
      <c r="F14" s="35">
        <v>4</v>
      </c>
      <c r="G14" s="35">
        <v>0</v>
      </c>
    </row>
    <row r="15" spans="1:7" ht="27.75" hidden="1" customHeight="1" thickBot="1" x14ac:dyDescent="0.3">
      <c r="A15" s="40">
        <v>13</v>
      </c>
      <c r="B15" s="37" t="s">
        <v>149</v>
      </c>
      <c r="C15" s="35">
        <v>0</v>
      </c>
      <c r="D15" s="35">
        <v>3</v>
      </c>
      <c r="E15" s="35">
        <v>2</v>
      </c>
      <c r="F15" s="35">
        <v>4</v>
      </c>
      <c r="G15" s="35">
        <v>0</v>
      </c>
    </row>
    <row r="16" spans="1:7" ht="25.5" hidden="1" customHeight="1" thickBot="1" x14ac:dyDescent="0.3">
      <c r="A16" s="40">
        <v>14</v>
      </c>
      <c r="B16" s="37" t="s">
        <v>150</v>
      </c>
      <c r="C16" s="35">
        <v>0</v>
      </c>
      <c r="D16" s="35">
        <v>1</v>
      </c>
      <c r="E16" s="35">
        <v>1</v>
      </c>
      <c r="F16" s="35">
        <v>4</v>
      </c>
      <c r="G16" s="35">
        <v>0</v>
      </c>
    </row>
    <row r="17" spans="1:7" ht="26.25" hidden="1" customHeight="1" thickBot="1" x14ac:dyDescent="0.3">
      <c r="A17" s="40">
        <v>15</v>
      </c>
      <c r="B17" s="37" t="s">
        <v>151</v>
      </c>
      <c r="C17" s="35">
        <v>3</v>
      </c>
      <c r="D17" s="35">
        <v>5</v>
      </c>
      <c r="E17" s="35">
        <v>32</v>
      </c>
      <c r="F17" s="35">
        <v>8</v>
      </c>
      <c r="G17" s="35">
        <v>0</v>
      </c>
    </row>
    <row r="18" spans="1:7" ht="23.25" hidden="1" customHeight="1" thickBot="1" x14ac:dyDescent="0.3">
      <c r="A18" s="40">
        <v>16</v>
      </c>
      <c r="B18" s="37" t="s">
        <v>152</v>
      </c>
      <c r="C18" s="35">
        <v>7</v>
      </c>
      <c r="D18" s="35">
        <v>16</v>
      </c>
      <c r="E18" s="35">
        <v>12</v>
      </c>
      <c r="F18" s="35">
        <v>8</v>
      </c>
      <c r="G18" s="35">
        <v>0</v>
      </c>
    </row>
    <row r="19" spans="1:7" ht="24" hidden="1" customHeight="1" thickBot="1" x14ac:dyDescent="0.3">
      <c r="A19" s="40">
        <v>17</v>
      </c>
      <c r="B19" s="37" t="s">
        <v>153</v>
      </c>
      <c r="C19" s="35">
        <v>0</v>
      </c>
      <c r="D19" s="35">
        <v>1</v>
      </c>
      <c r="E19" s="35">
        <v>1</v>
      </c>
      <c r="F19" s="35">
        <v>2</v>
      </c>
      <c r="G19" s="35">
        <v>0</v>
      </c>
    </row>
    <row r="20" spans="1:7" ht="18" hidden="1" customHeight="1" thickBot="1" x14ac:dyDescent="0.3">
      <c r="A20" s="40">
        <v>18</v>
      </c>
      <c r="B20" s="37" t="s">
        <v>154</v>
      </c>
      <c r="C20" s="35">
        <v>3</v>
      </c>
      <c r="D20" s="35">
        <v>6</v>
      </c>
      <c r="E20" s="35">
        <v>1</v>
      </c>
      <c r="F20" s="35">
        <v>4</v>
      </c>
      <c r="G20" s="35">
        <v>0</v>
      </c>
    </row>
    <row r="21" spans="1:7" ht="28.5" hidden="1" customHeight="1" thickBot="1" x14ac:dyDescent="0.3">
      <c r="A21" s="40">
        <v>19</v>
      </c>
      <c r="B21" s="37" t="s">
        <v>155</v>
      </c>
      <c r="C21" s="35">
        <v>3</v>
      </c>
      <c r="D21" s="35">
        <v>3</v>
      </c>
      <c r="E21" s="35">
        <v>1</v>
      </c>
      <c r="F21" s="35">
        <v>4</v>
      </c>
      <c r="G21" s="35">
        <v>0</v>
      </c>
    </row>
    <row r="22" spans="1:7" ht="29.25" customHeight="1" thickBot="1" x14ac:dyDescent="0.3">
      <c r="A22" s="40">
        <v>20</v>
      </c>
      <c r="B22" s="37" t="s">
        <v>156</v>
      </c>
      <c r="C22" s="35">
        <v>19</v>
      </c>
      <c r="D22" s="35">
        <v>50</v>
      </c>
      <c r="E22" s="35">
        <v>158</v>
      </c>
      <c r="F22" s="35">
        <v>20</v>
      </c>
      <c r="G22" s="35">
        <v>0</v>
      </c>
    </row>
    <row r="23" spans="1:7" ht="21.75" hidden="1" customHeight="1" thickBot="1" x14ac:dyDescent="0.3">
      <c r="A23" s="40">
        <v>21</v>
      </c>
      <c r="B23" s="37" t="s">
        <v>157</v>
      </c>
      <c r="C23" s="35">
        <v>0</v>
      </c>
      <c r="D23" s="35">
        <v>1</v>
      </c>
      <c r="E23" s="35">
        <v>1</v>
      </c>
      <c r="F23" s="35">
        <v>2</v>
      </c>
      <c r="G23" s="35">
        <v>0</v>
      </c>
    </row>
    <row r="24" spans="1:7" ht="24.75" hidden="1" customHeight="1" thickBot="1" x14ac:dyDescent="0.3">
      <c r="A24" s="40">
        <v>22</v>
      </c>
      <c r="B24" s="37" t="s">
        <v>158</v>
      </c>
      <c r="C24" s="35">
        <v>0</v>
      </c>
      <c r="D24" s="35">
        <v>1</v>
      </c>
      <c r="E24" s="35">
        <v>1</v>
      </c>
      <c r="F24" s="35">
        <v>4</v>
      </c>
      <c r="G24" s="35">
        <v>0</v>
      </c>
    </row>
    <row r="25" spans="1:7" ht="23.25" hidden="1" customHeight="1" thickBot="1" x14ac:dyDescent="0.3">
      <c r="A25" s="40">
        <v>23</v>
      </c>
      <c r="B25" s="37" t="s">
        <v>159</v>
      </c>
      <c r="C25" s="35">
        <v>152</v>
      </c>
      <c r="D25" s="35">
        <v>285</v>
      </c>
      <c r="E25" s="35">
        <v>74</v>
      </c>
      <c r="F25" s="35">
        <v>20</v>
      </c>
      <c r="G25" s="35">
        <v>1</v>
      </c>
    </row>
    <row r="26" spans="1:7" ht="22.5" hidden="1" customHeight="1" thickBot="1" x14ac:dyDescent="0.3">
      <c r="A26" s="40">
        <v>24</v>
      </c>
      <c r="B26" s="37" t="s">
        <v>160</v>
      </c>
      <c r="C26" s="35">
        <v>1</v>
      </c>
      <c r="D26" s="35">
        <v>1</v>
      </c>
      <c r="E26" s="35">
        <v>6</v>
      </c>
      <c r="F26" s="35">
        <v>4</v>
      </c>
      <c r="G26" s="35">
        <v>0</v>
      </c>
    </row>
    <row r="27" spans="1:7" ht="22.5" hidden="1" customHeight="1" thickBot="1" x14ac:dyDescent="0.3">
      <c r="A27" s="40">
        <v>25</v>
      </c>
      <c r="B27" s="37" t="s">
        <v>161</v>
      </c>
      <c r="C27" s="35">
        <v>0</v>
      </c>
      <c r="D27" s="35">
        <v>0</v>
      </c>
      <c r="E27" s="35">
        <v>1</v>
      </c>
      <c r="F27" s="35">
        <v>2</v>
      </c>
      <c r="G27" s="35">
        <v>0</v>
      </c>
    </row>
    <row r="28" spans="1:7" ht="20.25" hidden="1" customHeight="1" thickBot="1" x14ac:dyDescent="0.3">
      <c r="A28" s="40">
        <v>26</v>
      </c>
      <c r="B28" s="37" t="s">
        <v>162</v>
      </c>
      <c r="C28" s="35">
        <v>0</v>
      </c>
      <c r="D28" s="35">
        <v>1</v>
      </c>
      <c r="E28" s="35"/>
      <c r="F28" s="35">
        <v>2</v>
      </c>
      <c r="G28" s="35">
        <v>0</v>
      </c>
    </row>
    <row r="29" spans="1:7" ht="24" hidden="1" customHeight="1" thickBot="1" x14ac:dyDescent="0.3">
      <c r="A29" s="40">
        <v>27</v>
      </c>
      <c r="B29" s="37" t="s">
        <v>163</v>
      </c>
      <c r="C29" s="35">
        <v>5</v>
      </c>
      <c r="D29" s="35">
        <v>6</v>
      </c>
      <c r="E29" s="35">
        <v>1</v>
      </c>
      <c r="F29" s="35">
        <v>4</v>
      </c>
      <c r="G29" s="35">
        <v>0</v>
      </c>
    </row>
    <row r="30" spans="1:7" ht="23.25" hidden="1" customHeight="1" thickBot="1" x14ac:dyDescent="0.3">
      <c r="A30" s="40">
        <v>28</v>
      </c>
      <c r="B30" s="37" t="s">
        <v>164</v>
      </c>
      <c r="C30" s="35">
        <v>1</v>
      </c>
      <c r="D30" s="35">
        <v>3</v>
      </c>
      <c r="E30" s="35">
        <v>4</v>
      </c>
      <c r="F30" s="35">
        <v>2</v>
      </c>
      <c r="G30" s="35">
        <v>0</v>
      </c>
    </row>
    <row r="31" spans="1:7" ht="21.75" hidden="1" customHeight="1" thickBot="1" x14ac:dyDescent="0.3">
      <c r="A31" s="40">
        <v>29</v>
      </c>
      <c r="B31" s="37" t="s">
        <v>165</v>
      </c>
      <c r="C31" s="35">
        <v>4</v>
      </c>
      <c r="D31" s="35">
        <v>4</v>
      </c>
      <c r="E31" s="35">
        <v>12</v>
      </c>
      <c r="F31" s="35">
        <v>4</v>
      </c>
      <c r="G31" s="35">
        <v>0</v>
      </c>
    </row>
    <row r="32" spans="1:7" ht="24.75" hidden="1" customHeight="1" thickBot="1" x14ac:dyDescent="0.3">
      <c r="A32" s="40">
        <v>30</v>
      </c>
      <c r="B32" s="37" t="s">
        <v>166</v>
      </c>
      <c r="C32" s="35">
        <v>5</v>
      </c>
      <c r="D32" s="35">
        <v>5</v>
      </c>
      <c r="E32" s="35">
        <v>8</v>
      </c>
      <c r="F32" s="35">
        <v>8</v>
      </c>
      <c r="G32" s="35">
        <v>0</v>
      </c>
    </row>
    <row r="33" spans="1:7" ht="19.5" hidden="1" customHeight="1" thickBot="1" x14ac:dyDescent="0.3">
      <c r="A33" s="40">
        <v>31</v>
      </c>
      <c r="B33" s="37" t="s">
        <v>167</v>
      </c>
      <c r="C33" s="35">
        <v>0</v>
      </c>
      <c r="D33" s="35">
        <v>2</v>
      </c>
      <c r="E33" s="35">
        <v>1</v>
      </c>
      <c r="F33" s="35">
        <v>4</v>
      </c>
      <c r="G33" s="35">
        <v>0</v>
      </c>
    </row>
    <row r="34" spans="1:7" ht="20.25" hidden="1" customHeight="1" thickBot="1" x14ac:dyDescent="0.3">
      <c r="A34" s="40">
        <v>32</v>
      </c>
      <c r="B34" s="37" t="s">
        <v>168</v>
      </c>
      <c r="C34" s="35">
        <v>1</v>
      </c>
      <c r="D34" s="35">
        <v>5</v>
      </c>
      <c r="E34" s="35">
        <v>17</v>
      </c>
      <c r="F34" s="35">
        <v>4</v>
      </c>
      <c r="G34" s="35">
        <v>0</v>
      </c>
    </row>
    <row r="35" spans="1:7" ht="24.75" hidden="1" customHeight="1" thickBot="1" x14ac:dyDescent="0.3">
      <c r="A35" s="40">
        <v>33</v>
      </c>
      <c r="B35" s="37" t="s">
        <v>169</v>
      </c>
      <c r="C35" s="35">
        <v>4</v>
      </c>
      <c r="D35" s="35">
        <v>10</v>
      </c>
      <c r="E35" s="35">
        <v>12</v>
      </c>
      <c r="F35" s="35">
        <v>8</v>
      </c>
      <c r="G35" s="35">
        <v>0</v>
      </c>
    </row>
    <row r="36" spans="1:7" ht="27.75" hidden="1" customHeight="1" thickBot="1" x14ac:dyDescent="0.3">
      <c r="A36" s="40">
        <v>34</v>
      </c>
      <c r="B36" s="37" t="s">
        <v>170</v>
      </c>
      <c r="C36" s="35">
        <v>3</v>
      </c>
      <c r="D36" s="35">
        <v>4</v>
      </c>
      <c r="E36" s="35">
        <v>16</v>
      </c>
      <c r="F36" s="35">
        <v>8</v>
      </c>
      <c r="G36" s="35">
        <v>0</v>
      </c>
    </row>
    <row r="37" spans="1:7" ht="27.75" hidden="1" customHeight="1" thickBot="1" x14ac:dyDescent="0.3">
      <c r="A37" s="40">
        <v>35</v>
      </c>
      <c r="B37" s="37" t="s">
        <v>171</v>
      </c>
      <c r="C37" s="35">
        <v>5</v>
      </c>
      <c r="D37" s="35">
        <v>9</v>
      </c>
      <c r="E37" s="35">
        <v>1</v>
      </c>
      <c r="F37" s="35">
        <v>8</v>
      </c>
      <c r="G37" s="35">
        <v>0</v>
      </c>
    </row>
    <row r="38" spans="1:7" ht="24" hidden="1" customHeight="1" thickBot="1" x14ac:dyDescent="0.3">
      <c r="A38" s="40">
        <v>36</v>
      </c>
      <c r="B38" s="37" t="s">
        <v>172</v>
      </c>
      <c r="C38" s="35">
        <v>56</v>
      </c>
      <c r="D38" s="35">
        <v>130</v>
      </c>
      <c r="E38" s="35">
        <v>35</v>
      </c>
      <c r="F38" s="35">
        <v>20</v>
      </c>
      <c r="G38" s="35">
        <v>0</v>
      </c>
    </row>
    <row r="39" spans="1:7" ht="22.5" hidden="1" customHeight="1" thickBot="1" x14ac:dyDescent="0.3">
      <c r="A39" s="40">
        <v>37</v>
      </c>
      <c r="B39" s="37" t="s">
        <v>173</v>
      </c>
      <c r="C39" s="35">
        <v>32</v>
      </c>
      <c r="D39" s="35">
        <v>62</v>
      </c>
      <c r="E39" s="35">
        <v>90</v>
      </c>
      <c r="F39" s="35">
        <v>20</v>
      </c>
      <c r="G39" s="35">
        <v>1</v>
      </c>
    </row>
    <row r="40" spans="1:7" ht="24" hidden="1" customHeight="1" thickBot="1" x14ac:dyDescent="0.3">
      <c r="A40" s="40">
        <v>38</v>
      </c>
      <c r="B40" s="37" t="s">
        <v>174</v>
      </c>
      <c r="C40" s="35">
        <v>2</v>
      </c>
      <c r="D40" s="35">
        <v>1</v>
      </c>
      <c r="E40" s="35">
        <v>2</v>
      </c>
      <c r="F40" s="35">
        <v>4</v>
      </c>
      <c r="G40" s="35">
        <v>0</v>
      </c>
    </row>
    <row r="41" spans="1:7" ht="23.25" hidden="1" customHeight="1" thickBot="1" x14ac:dyDescent="0.3">
      <c r="A41" s="40">
        <v>39</v>
      </c>
      <c r="B41" s="37" t="s">
        <v>175</v>
      </c>
      <c r="C41" s="35">
        <v>2</v>
      </c>
      <c r="D41" s="35">
        <v>8</v>
      </c>
      <c r="E41" s="35">
        <v>0</v>
      </c>
      <c r="F41" s="35">
        <v>4</v>
      </c>
      <c r="G41" s="35">
        <v>0</v>
      </c>
    </row>
    <row r="42" spans="1:7" ht="24" hidden="1" customHeight="1" thickBot="1" x14ac:dyDescent="0.3">
      <c r="A42" s="40">
        <v>40</v>
      </c>
      <c r="B42" s="37" t="s">
        <v>176</v>
      </c>
      <c r="C42" s="35">
        <v>1</v>
      </c>
      <c r="D42" s="35">
        <v>2</v>
      </c>
      <c r="E42" s="35">
        <v>1</v>
      </c>
      <c r="F42" s="35">
        <v>4</v>
      </c>
      <c r="G42" s="35">
        <v>0</v>
      </c>
    </row>
    <row r="43" spans="1:7" ht="22.5" hidden="1" customHeight="1" thickBot="1" x14ac:dyDescent="0.3">
      <c r="A43" s="40">
        <v>41</v>
      </c>
      <c r="B43" s="37" t="s">
        <v>177</v>
      </c>
      <c r="C43" s="35">
        <v>1</v>
      </c>
      <c r="D43" s="35">
        <v>14</v>
      </c>
      <c r="E43" s="35">
        <v>2</v>
      </c>
      <c r="F43" s="35">
        <v>4</v>
      </c>
      <c r="G43" s="35">
        <v>0</v>
      </c>
    </row>
    <row r="44" spans="1:7" ht="24" hidden="1" customHeight="1" thickBot="1" x14ac:dyDescent="0.3">
      <c r="A44" s="40">
        <v>42</v>
      </c>
      <c r="B44" s="37" t="s">
        <v>178</v>
      </c>
      <c r="C44" s="35">
        <v>1</v>
      </c>
      <c r="D44" s="35">
        <v>12</v>
      </c>
      <c r="E44" s="35">
        <v>16</v>
      </c>
      <c r="F44" s="35">
        <v>4</v>
      </c>
      <c r="G44" s="35">
        <v>0</v>
      </c>
    </row>
    <row r="45" spans="1:7" ht="18.75" hidden="1" customHeight="1" thickBot="1" x14ac:dyDescent="0.3">
      <c r="A45" s="40">
        <v>43</v>
      </c>
      <c r="B45" s="37" t="s">
        <v>179</v>
      </c>
      <c r="C45" s="35">
        <v>6</v>
      </c>
      <c r="D45" s="35">
        <v>21</v>
      </c>
      <c r="E45" s="35">
        <v>4</v>
      </c>
      <c r="F45" s="35">
        <v>20</v>
      </c>
      <c r="G45" s="35">
        <v>0</v>
      </c>
    </row>
    <row r="46" spans="1:7" ht="26.25" hidden="1" customHeight="1" thickBot="1" x14ac:dyDescent="0.3">
      <c r="A46" s="40">
        <v>44</v>
      </c>
      <c r="B46" s="37" t="s">
        <v>180</v>
      </c>
      <c r="C46" s="35">
        <v>5</v>
      </c>
      <c r="D46" s="35">
        <v>26</v>
      </c>
      <c r="E46" s="35">
        <v>44</v>
      </c>
      <c r="F46" s="35">
        <v>20</v>
      </c>
      <c r="G46" s="35">
        <v>0</v>
      </c>
    </row>
    <row r="47" spans="1:7" ht="21.75" hidden="1" customHeight="1" thickBot="1" x14ac:dyDescent="0.3">
      <c r="A47" s="40">
        <v>45</v>
      </c>
      <c r="B47" s="37" t="s">
        <v>181</v>
      </c>
      <c r="C47" s="35">
        <v>0</v>
      </c>
      <c r="D47" s="35">
        <v>1</v>
      </c>
      <c r="E47" s="35">
        <v>0</v>
      </c>
      <c r="F47" s="35">
        <v>2</v>
      </c>
      <c r="G47" s="35">
        <v>0</v>
      </c>
    </row>
    <row r="48" spans="1:7" ht="22.5" hidden="1" customHeight="1" thickBot="1" x14ac:dyDescent="0.3">
      <c r="A48" s="40">
        <v>46</v>
      </c>
      <c r="B48" s="37" t="s">
        <v>182</v>
      </c>
      <c r="C48" s="35">
        <v>2</v>
      </c>
      <c r="D48" s="35">
        <v>13</v>
      </c>
      <c r="E48" s="35">
        <v>2</v>
      </c>
      <c r="F48" s="35">
        <v>8</v>
      </c>
      <c r="G48" s="35">
        <v>0</v>
      </c>
    </row>
    <row r="49" spans="1:7" ht="22.5" hidden="1" customHeight="1" thickBot="1" x14ac:dyDescent="0.3">
      <c r="A49" s="40">
        <v>47</v>
      </c>
      <c r="B49" s="37" t="s">
        <v>183</v>
      </c>
      <c r="C49" s="35">
        <v>1</v>
      </c>
      <c r="D49" s="35">
        <v>2</v>
      </c>
      <c r="E49" s="35">
        <v>1</v>
      </c>
      <c r="F49" s="35">
        <v>4</v>
      </c>
      <c r="G49" s="35">
        <v>0</v>
      </c>
    </row>
    <row r="50" spans="1:7" ht="21.75" hidden="1" customHeight="1" thickBot="1" x14ac:dyDescent="0.3">
      <c r="A50" s="40">
        <v>48</v>
      </c>
      <c r="B50" s="37" t="s">
        <v>184</v>
      </c>
      <c r="C50" s="35">
        <v>2</v>
      </c>
      <c r="D50" s="35">
        <v>13</v>
      </c>
      <c r="E50" s="35">
        <v>9</v>
      </c>
      <c r="F50" s="35">
        <v>4</v>
      </c>
      <c r="G50" s="35">
        <v>0</v>
      </c>
    </row>
    <row r="51" spans="1:7" ht="25.5" hidden="1" customHeight="1" thickBot="1" x14ac:dyDescent="0.3">
      <c r="A51" s="40">
        <v>49</v>
      </c>
      <c r="B51" s="37" t="s">
        <v>185</v>
      </c>
      <c r="C51" s="35">
        <v>0</v>
      </c>
      <c r="D51" s="35">
        <v>1</v>
      </c>
      <c r="E51" s="35">
        <v>0</v>
      </c>
      <c r="F51" s="35">
        <v>2</v>
      </c>
      <c r="G51" s="35">
        <v>0</v>
      </c>
    </row>
    <row r="52" spans="1:7" ht="25.5" hidden="1" customHeight="1" thickBot="1" x14ac:dyDescent="0.3">
      <c r="A52" s="40">
        <v>50</v>
      </c>
      <c r="B52" s="37" t="s">
        <v>186</v>
      </c>
      <c r="C52" s="35">
        <v>2</v>
      </c>
      <c r="D52" s="35">
        <v>6</v>
      </c>
      <c r="E52" s="35">
        <v>41</v>
      </c>
      <c r="F52" s="35">
        <v>4</v>
      </c>
      <c r="G52" s="35">
        <v>0</v>
      </c>
    </row>
    <row r="53" spans="1:7" ht="28.5" hidden="1" customHeight="1" thickBot="1" x14ac:dyDescent="0.3">
      <c r="A53" s="40">
        <v>51</v>
      </c>
      <c r="B53" s="37" t="s">
        <v>187</v>
      </c>
      <c r="C53" s="35">
        <v>9</v>
      </c>
      <c r="D53" s="35">
        <v>19</v>
      </c>
      <c r="E53" s="35">
        <v>44</v>
      </c>
      <c r="F53" s="35">
        <v>8</v>
      </c>
      <c r="G53" s="35">
        <v>0</v>
      </c>
    </row>
    <row r="54" spans="1:7" ht="19.5" hidden="1" customHeight="1" thickBot="1" x14ac:dyDescent="0.3">
      <c r="A54" s="40">
        <v>52</v>
      </c>
      <c r="B54" s="37" t="s">
        <v>188</v>
      </c>
      <c r="C54" s="35">
        <v>0</v>
      </c>
      <c r="D54" s="35">
        <v>1</v>
      </c>
      <c r="E54" s="35">
        <v>0</v>
      </c>
      <c r="F54" s="35">
        <v>2</v>
      </c>
      <c r="G54" s="35">
        <v>0</v>
      </c>
    </row>
    <row r="55" spans="1:7" ht="24.75" hidden="1" customHeight="1" thickBot="1" x14ac:dyDescent="0.3">
      <c r="A55" s="40">
        <v>53</v>
      </c>
      <c r="B55" s="37" t="s">
        <v>189</v>
      </c>
      <c r="C55" s="35">
        <v>24</v>
      </c>
      <c r="D55" s="35">
        <v>90</v>
      </c>
      <c r="E55" s="35">
        <v>40</v>
      </c>
      <c r="F55" s="35">
        <v>20</v>
      </c>
      <c r="G55" s="35">
        <v>0</v>
      </c>
    </row>
    <row r="56" spans="1:7" ht="25.5" hidden="1" customHeight="1" thickBot="1" x14ac:dyDescent="0.3">
      <c r="A56" s="40">
        <v>54</v>
      </c>
      <c r="B56" s="37" t="s">
        <v>190</v>
      </c>
      <c r="C56" s="35">
        <v>0</v>
      </c>
      <c r="D56" s="35">
        <v>1</v>
      </c>
      <c r="E56" s="35">
        <v>1</v>
      </c>
      <c r="F56" s="35">
        <v>2</v>
      </c>
      <c r="G56" s="35">
        <v>0</v>
      </c>
    </row>
    <row r="57" spans="1:7" ht="23.25" hidden="1" customHeight="1" thickBot="1" x14ac:dyDescent="0.3">
      <c r="A57" s="40">
        <v>55</v>
      </c>
      <c r="B57" s="37" t="s">
        <v>191</v>
      </c>
      <c r="C57" s="35">
        <v>2</v>
      </c>
      <c r="D57" s="35">
        <v>19</v>
      </c>
      <c r="E57" s="35">
        <v>40</v>
      </c>
      <c r="F57" s="35">
        <v>8</v>
      </c>
      <c r="G57" s="35">
        <v>0</v>
      </c>
    </row>
    <row r="58" spans="1:7" ht="25.5" hidden="1" customHeight="1" thickBot="1" x14ac:dyDescent="0.3">
      <c r="A58" s="40">
        <v>56</v>
      </c>
      <c r="B58" s="37" t="s">
        <v>192</v>
      </c>
      <c r="C58" s="35">
        <v>0</v>
      </c>
      <c r="D58" s="35">
        <v>2</v>
      </c>
      <c r="E58" s="35">
        <v>4</v>
      </c>
      <c r="F58" s="35">
        <v>4</v>
      </c>
      <c r="G58" s="35">
        <v>0</v>
      </c>
    </row>
    <row r="59" spans="1:7" ht="21" hidden="1" customHeight="1" thickBot="1" x14ac:dyDescent="0.3">
      <c r="A59" s="40">
        <v>57</v>
      </c>
      <c r="B59" s="37" t="s">
        <v>193</v>
      </c>
      <c r="C59" s="35">
        <v>2</v>
      </c>
      <c r="D59" s="35">
        <v>12</v>
      </c>
      <c r="E59" s="35">
        <v>5</v>
      </c>
      <c r="F59" s="35">
        <v>4</v>
      </c>
      <c r="G59" s="35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16"/>
  <sheetViews>
    <sheetView rightToLeft="1" view="pageLayout" topLeftCell="A13" zoomScaleNormal="100" workbookViewId="0">
      <selection activeCell="BK14" sqref="BK14"/>
    </sheetView>
  </sheetViews>
  <sheetFormatPr defaultRowHeight="22.5" customHeight="1" x14ac:dyDescent="0.25"/>
  <cols>
    <col min="1" max="1" width="4.42578125" customWidth="1"/>
    <col min="2" max="2" width="34.85546875" customWidth="1"/>
    <col min="3" max="3" width="7.28515625" customWidth="1"/>
    <col min="4" max="4" width="11.28515625" hidden="1" customWidth="1"/>
    <col min="5" max="5" width="12.140625" hidden="1" customWidth="1"/>
    <col min="6" max="6" width="12.42578125" hidden="1" customWidth="1"/>
    <col min="7" max="7" width="13.85546875" hidden="1" customWidth="1"/>
    <col min="8" max="8" width="11.5703125" hidden="1" customWidth="1"/>
    <col min="9" max="9" width="13.5703125" hidden="1" customWidth="1"/>
    <col min="10" max="10" width="12.28515625" hidden="1" customWidth="1"/>
    <col min="11" max="11" width="11.42578125" customWidth="1"/>
    <col min="12" max="12" width="11.42578125" hidden="1" customWidth="1"/>
    <col min="13" max="13" width="12.140625" hidden="1" customWidth="1"/>
    <col min="14" max="14" width="9.85546875" hidden="1" customWidth="1"/>
    <col min="15" max="15" width="10.42578125" hidden="1" customWidth="1"/>
    <col min="16" max="16" width="8.5703125" hidden="1" customWidth="1"/>
    <col min="17" max="17" width="10" hidden="1" customWidth="1"/>
    <col min="18" max="18" width="10.28515625" hidden="1" customWidth="1"/>
    <col min="19" max="19" width="11.7109375" hidden="1" customWidth="1"/>
    <col min="20" max="20" width="10.85546875" style="116" hidden="1" customWidth="1"/>
    <col min="21" max="21" width="10.42578125" hidden="1" customWidth="1"/>
    <col min="22" max="22" width="10.85546875" hidden="1" customWidth="1"/>
    <col min="23" max="23" width="11.85546875" hidden="1" customWidth="1"/>
    <col min="24" max="24" width="9.7109375" hidden="1" customWidth="1"/>
    <col min="25" max="25" width="10.42578125" hidden="1" customWidth="1"/>
    <col min="26" max="26" width="11.42578125" hidden="1" customWidth="1"/>
    <col min="27" max="60" width="0" hidden="1" customWidth="1"/>
    <col min="61" max="61" width="0" style="19" hidden="1" customWidth="1"/>
  </cols>
  <sheetData>
    <row r="2" spans="1:64" s="94" customFormat="1" ht="54" customHeight="1" x14ac:dyDescent="0.25">
      <c r="A2" s="95" t="s">
        <v>232</v>
      </c>
      <c r="B2" s="41" t="s">
        <v>231</v>
      </c>
      <c r="C2" s="41" t="s">
        <v>110</v>
      </c>
      <c r="D2" s="93" t="s">
        <v>140</v>
      </c>
      <c r="E2" s="93" t="s">
        <v>142</v>
      </c>
      <c r="F2" s="93" t="s">
        <v>143</v>
      </c>
      <c r="G2" s="93" t="s">
        <v>213</v>
      </c>
      <c r="H2" s="93" t="s">
        <v>214</v>
      </c>
      <c r="I2" s="93" t="s">
        <v>151</v>
      </c>
      <c r="J2" s="93" t="s">
        <v>154</v>
      </c>
      <c r="K2" s="93" t="s">
        <v>156</v>
      </c>
      <c r="L2" s="93" t="s">
        <v>159</v>
      </c>
      <c r="M2" s="93" t="s">
        <v>215</v>
      </c>
      <c r="N2" s="93" t="s">
        <v>166</v>
      </c>
      <c r="O2" s="93" t="s">
        <v>216</v>
      </c>
      <c r="P2" s="93" t="s">
        <v>173</v>
      </c>
      <c r="Q2" s="93" t="s">
        <v>179</v>
      </c>
      <c r="R2" s="93" t="s">
        <v>217</v>
      </c>
      <c r="S2" s="93" t="s">
        <v>187</v>
      </c>
      <c r="T2" s="93" t="s">
        <v>189</v>
      </c>
      <c r="U2" s="93" t="s">
        <v>218</v>
      </c>
      <c r="V2" s="93" t="s">
        <v>139</v>
      </c>
      <c r="W2" s="93" t="s">
        <v>147</v>
      </c>
      <c r="X2" s="93" t="s">
        <v>149</v>
      </c>
      <c r="Y2" s="93" t="s">
        <v>155</v>
      </c>
      <c r="Z2" s="93" t="s">
        <v>219</v>
      </c>
      <c r="AA2" s="93" t="s">
        <v>171</v>
      </c>
      <c r="AB2" s="93" t="s">
        <v>176</v>
      </c>
      <c r="AC2" s="93" t="s">
        <v>220</v>
      </c>
      <c r="AD2" s="93" t="s">
        <v>182</v>
      </c>
      <c r="AE2" s="93" t="s">
        <v>221</v>
      </c>
      <c r="AF2" s="93" t="s">
        <v>186</v>
      </c>
      <c r="AG2" s="93" t="s">
        <v>222</v>
      </c>
      <c r="AH2" s="93" t="s">
        <v>192</v>
      </c>
      <c r="AI2" s="93" t="s">
        <v>193</v>
      </c>
      <c r="AJ2" s="93" t="s">
        <v>137</v>
      </c>
      <c r="AK2" s="93" t="s">
        <v>148</v>
      </c>
      <c r="AL2" s="93" t="s">
        <v>160</v>
      </c>
      <c r="AM2" s="93" t="s">
        <v>161</v>
      </c>
      <c r="AN2" s="93" t="s">
        <v>162</v>
      </c>
      <c r="AO2" s="93" t="s">
        <v>163</v>
      </c>
      <c r="AP2" s="93" t="s">
        <v>164</v>
      </c>
      <c r="AQ2" s="93" t="s">
        <v>167</v>
      </c>
      <c r="AR2" s="93" t="s">
        <v>168</v>
      </c>
      <c r="AS2" s="93" t="s">
        <v>170</v>
      </c>
      <c r="AT2" s="93" t="s">
        <v>174</v>
      </c>
      <c r="AU2" s="93" t="s">
        <v>175</v>
      </c>
      <c r="AV2" s="93" t="s">
        <v>177</v>
      </c>
      <c r="AW2" s="93" t="s">
        <v>183</v>
      </c>
      <c r="AX2" s="93" t="s">
        <v>190</v>
      </c>
      <c r="AY2" s="93" t="s">
        <v>141</v>
      </c>
      <c r="AZ2" s="93" t="s">
        <v>146</v>
      </c>
      <c r="BA2" s="93" t="s">
        <v>150</v>
      </c>
      <c r="BB2" s="93" t="s">
        <v>153</v>
      </c>
      <c r="BC2" s="93" t="s">
        <v>157</v>
      </c>
      <c r="BD2" s="93" t="s">
        <v>158</v>
      </c>
      <c r="BE2" s="93" t="s">
        <v>224</v>
      </c>
      <c r="BF2" s="93" t="s">
        <v>223</v>
      </c>
      <c r="BG2" s="93" t="s">
        <v>181</v>
      </c>
      <c r="BH2" s="93" t="s">
        <v>185</v>
      </c>
      <c r="BI2" s="93" t="s">
        <v>188</v>
      </c>
      <c r="BJ2" s="131"/>
      <c r="BK2" s="131"/>
      <c r="BL2" s="131"/>
    </row>
    <row r="3" spans="1:64" ht="37.5" customHeight="1" x14ac:dyDescent="0.25">
      <c r="A3" s="40">
        <v>1</v>
      </c>
      <c r="B3" s="96" t="s">
        <v>200</v>
      </c>
      <c r="C3" s="96" t="s">
        <v>101</v>
      </c>
      <c r="D3" s="54">
        <v>500</v>
      </c>
      <c r="E3" s="54">
        <v>500</v>
      </c>
      <c r="F3" s="54">
        <v>500</v>
      </c>
      <c r="G3" s="54">
        <v>500</v>
      </c>
      <c r="H3" s="54">
        <v>500</v>
      </c>
      <c r="I3" s="54">
        <v>500</v>
      </c>
      <c r="J3" s="54">
        <v>500</v>
      </c>
      <c r="K3" s="54">
        <v>500</v>
      </c>
      <c r="L3" s="54">
        <v>500</v>
      </c>
      <c r="M3" s="54">
        <v>500</v>
      </c>
      <c r="N3" s="54">
        <v>500</v>
      </c>
      <c r="O3" s="54">
        <v>500</v>
      </c>
      <c r="P3" s="54">
        <v>500</v>
      </c>
      <c r="Q3" s="54">
        <v>500</v>
      </c>
      <c r="R3" s="54">
        <v>500</v>
      </c>
      <c r="S3" s="54">
        <v>500</v>
      </c>
      <c r="T3" s="107">
        <v>500</v>
      </c>
      <c r="U3" s="54">
        <v>300</v>
      </c>
      <c r="V3" s="54">
        <v>300</v>
      </c>
      <c r="W3" s="54">
        <v>300</v>
      </c>
      <c r="X3" s="54">
        <v>300</v>
      </c>
      <c r="Y3" s="54">
        <v>300</v>
      </c>
      <c r="Z3" s="54">
        <v>300</v>
      </c>
      <c r="AA3" s="54">
        <v>300</v>
      </c>
      <c r="AB3" s="54">
        <v>300</v>
      </c>
      <c r="AC3" s="54">
        <v>300</v>
      </c>
      <c r="AD3" s="54">
        <v>300</v>
      </c>
      <c r="AE3" s="54">
        <v>300</v>
      </c>
      <c r="AF3" s="54">
        <v>300</v>
      </c>
      <c r="AG3" s="54">
        <v>300</v>
      </c>
      <c r="AH3" s="54">
        <v>300</v>
      </c>
      <c r="AI3" s="54">
        <v>300</v>
      </c>
      <c r="AJ3" s="54">
        <v>200</v>
      </c>
      <c r="AK3" s="54">
        <v>200</v>
      </c>
      <c r="AL3" s="54">
        <v>200</v>
      </c>
      <c r="AM3" s="54">
        <v>200</v>
      </c>
      <c r="AN3" s="54">
        <v>200</v>
      </c>
      <c r="AO3" s="54">
        <v>200</v>
      </c>
      <c r="AP3" s="54">
        <v>200</v>
      </c>
      <c r="AQ3" s="54">
        <v>200</v>
      </c>
      <c r="AR3" s="54">
        <v>200</v>
      </c>
      <c r="AS3" s="54">
        <v>200</v>
      </c>
      <c r="AT3" s="54">
        <v>200</v>
      </c>
      <c r="AU3" s="54">
        <v>200</v>
      </c>
      <c r="AV3" s="54">
        <v>200</v>
      </c>
      <c r="AW3" s="54">
        <v>200</v>
      </c>
      <c r="AX3" s="54">
        <v>200</v>
      </c>
      <c r="AY3" s="54">
        <v>100</v>
      </c>
      <c r="AZ3" s="54">
        <v>100</v>
      </c>
      <c r="BA3" s="54">
        <v>100</v>
      </c>
      <c r="BB3" s="54">
        <v>100</v>
      </c>
      <c r="BC3" s="54">
        <v>100</v>
      </c>
      <c r="BD3" s="54">
        <v>100</v>
      </c>
      <c r="BE3" s="54">
        <v>100</v>
      </c>
      <c r="BF3" s="54">
        <v>100</v>
      </c>
      <c r="BG3" s="54">
        <v>100</v>
      </c>
      <c r="BH3" s="54">
        <v>100</v>
      </c>
      <c r="BI3" s="104">
        <v>100</v>
      </c>
    </row>
    <row r="4" spans="1:64" ht="54.75" customHeight="1" x14ac:dyDescent="0.25">
      <c r="A4" s="40">
        <v>2</v>
      </c>
      <c r="B4" s="96" t="s">
        <v>201</v>
      </c>
      <c r="C4" s="118" t="s">
        <v>99</v>
      </c>
      <c r="D4" s="50">
        <v>0.97</v>
      </c>
      <c r="E4" s="46">
        <v>0.97</v>
      </c>
      <c r="F4" s="46">
        <v>0.97</v>
      </c>
      <c r="G4" s="46">
        <v>0.97</v>
      </c>
      <c r="H4" s="46">
        <v>0.97</v>
      </c>
      <c r="I4" s="46">
        <v>0.97</v>
      </c>
      <c r="J4" s="46">
        <v>0.97</v>
      </c>
      <c r="K4" s="46">
        <v>0.97</v>
      </c>
      <c r="L4" s="46">
        <v>0.97</v>
      </c>
      <c r="M4" s="46">
        <v>0.97</v>
      </c>
      <c r="N4" s="46">
        <v>0.97</v>
      </c>
      <c r="O4" s="46">
        <v>0.97</v>
      </c>
      <c r="P4" s="46">
        <v>0.97</v>
      </c>
      <c r="Q4" s="46">
        <v>0.97</v>
      </c>
      <c r="R4" s="46">
        <v>0.97</v>
      </c>
      <c r="S4" s="46">
        <v>0.97</v>
      </c>
      <c r="T4" s="108">
        <v>0.97</v>
      </c>
      <c r="U4" s="46">
        <v>0.97</v>
      </c>
      <c r="V4" s="46">
        <v>0.97</v>
      </c>
      <c r="W4" s="46">
        <v>0.97</v>
      </c>
      <c r="X4" s="46">
        <v>0.97</v>
      </c>
      <c r="Y4" s="46">
        <v>0.97</v>
      </c>
      <c r="Z4" s="46">
        <v>0.97</v>
      </c>
      <c r="AA4" s="46">
        <v>0.97</v>
      </c>
      <c r="AB4" s="46">
        <v>0.97</v>
      </c>
      <c r="AC4" s="46">
        <v>0.97</v>
      </c>
      <c r="AD4" s="46">
        <v>0.97</v>
      </c>
      <c r="AE4" s="46">
        <v>0.97</v>
      </c>
      <c r="AF4" s="46">
        <v>0.97</v>
      </c>
      <c r="AG4" s="46">
        <v>0.97</v>
      </c>
      <c r="AH4" s="46">
        <v>0.97</v>
      </c>
      <c r="AI4" s="46">
        <v>0.97</v>
      </c>
      <c r="AJ4" s="46">
        <v>0.97</v>
      </c>
      <c r="AK4" s="46">
        <v>0.97</v>
      </c>
      <c r="AL4" s="46">
        <v>0.97</v>
      </c>
      <c r="AM4" s="46">
        <v>0.97</v>
      </c>
      <c r="AN4" s="46">
        <v>0.97</v>
      </c>
      <c r="AO4" s="46">
        <v>0.97</v>
      </c>
      <c r="AP4" s="46">
        <v>0.97</v>
      </c>
      <c r="AQ4" s="46">
        <v>0.97</v>
      </c>
      <c r="AR4" s="46">
        <v>0.97</v>
      </c>
      <c r="AS4" s="46">
        <v>0.97</v>
      </c>
      <c r="AT4" s="46">
        <v>0.97</v>
      </c>
      <c r="AU4" s="46">
        <v>0.97</v>
      </c>
      <c r="AV4" s="46">
        <v>0.97</v>
      </c>
      <c r="AW4" s="46">
        <v>0.97</v>
      </c>
      <c r="AX4" s="46">
        <v>0.97</v>
      </c>
      <c r="AY4" s="46">
        <v>0.97</v>
      </c>
      <c r="AZ4" s="46">
        <v>0.97</v>
      </c>
      <c r="BA4" s="46">
        <v>0.97</v>
      </c>
      <c r="BB4" s="46">
        <v>0.97</v>
      </c>
      <c r="BC4" s="46">
        <v>0.97</v>
      </c>
      <c r="BD4" s="46">
        <v>0.97</v>
      </c>
      <c r="BE4" s="46">
        <v>0.97</v>
      </c>
      <c r="BF4" s="46">
        <v>0.97</v>
      </c>
      <c r="BG4" s="46">
        <v>0.97</v>
      </c>
      <c r="BH4" s="46">
        <v>0.97</v>
      </c>
      <c r="BI4" s="46">
        <v>0.97</v>
      </c>
    </row>
    <row r="5" spans="1:64" ht="36" customHeight="1" x14ac:dyDescent="0.25">
      <c r="A5" s="40">
        <v>3</v>
      </c>
      <c r="B5" s="96" t="s">
        <v>202</v>
      </c>
      <c r="C5" s="118" t="s">
        <v>99</v>
      </c>
      <c r="D5" s="46">
        <v>0.97</v>
      </c>
      <c r="E5" s="46">
        <v>0.97</v>
      </c>
      <c r="F5" s="46">
        <v>0.97</v>
      </c>
      <c r="G5" s="46">
        <v>0.97</v>
      </c>
      <c r="H5" s="46">
        <v>0.97</v>
      </c>
      <c r="I5" s="46">
        <v>0.97</v>
      </c>
      <c r="J5" s="46">
        <v>0.97</v>
      </c>
      <c r="K5" s="46">
        <v>0.97</v>
      </c>
      <c r="L5" s="46">
        <v>0.97</v>
      </c>
      <c r="M5" s="46">
        <v>0.97</v>
      </c>
      <c r="N5" s="46">
        <v>0.97</v>
      </c>
      <c r="O5" s="46">
        <v>0.97</v>
      </c>
      <c r="P5" s="46">
        <v>0.97</v>
      </c>
      <c r="Q5" s="46">
        <v>0.97</v>
      </c>
      <c r="R5" s="46">
        <v>0.97</v>
      </c>
      <c r="S5" s="46">
        <v>0.97</v>
      </c>
      <c r="T5" s="108">
        <v>0.97</v>
      </c>
      <c r="U5" s="46">
        <v>0.97</v>
      </c>
      <c r="V5" s="46">
        <v>0.97</v>
      </c>
      <c r="W5" s="46">
        <v>0.97</v>
      </c>
      <c r="X5" s="46">
        <v>0.97</v>
      </c>
      <c r="Y5" s="46">
        <v>0.97</v>
      </c>
      <c r="Z5" s="46">
        <v>0.97</v>
      </c>
      <c r="AA5" s="46">
        <v>0.97</v>
      </c>
      <c r="AB5" s="46">
        <v>0.97</v>
      </c>
      <c r="AC5" s="46">
        <v>0.97</v>
      </c>
      <c r="AD5" s="46">
        <v>0.97</v>
      </c>
      <c r="AE5" s="46">
        <v>0.97</v>
      </c>
      <c r="AF5" s="46">
        <v>0.97</v>
      </c>
      <c r="AG5" s="46">
        <v>0.97</v>
      </c>
      <c r="AH5" s="46">
        <v>0.97</v>
      </c>
      <c r="AI5" s="46">
        <v>0.97</v>
      </c>
      <c r="AJ5" s="46">
        <v>0.97</v>
      </c>
      <c r="AK5" s="46">
        <v>0.97</v>
      </c>
      <c r="AL5" s="46">
        <v>0.97</v>
      </c>
      <c r="AM5" s="46">
        <v>0.97</v>
      </c>
      <c r="AN5" s="46">
        <v>0.97</v>
      </c>
      <c r="AO5" s="46">
        <v>0.97</v>
      </c>
      <c r="AP5" s="46">
        <v>0.97</v>
      </c>
      <c r="AQ5" s="46">
        <v>0.97</v>
      </c>
      <c r="AR5" s="46">
        <v>0.97</v>
      </c>
      <c r="AS5" s="46">
        <v>0.97</v>
      </c>
      <c r="AT5" s="46">
        <v>0.97</v>
      </c>
      <c r="AU5" s="46">
        <v>0.97</v>
      </c>
      <c r="AV5" s="46">
        <v>0.97</v>
      </c>
      <c r="AW5" s="46">
        <v>0.97</v>
      </c>
      <c r="AX5" s="46">
        <v>0.97</v>
      </c>
      <c r="AY5" s="46">
        <v>0.97</v>
      </c>
      <c r="AZ5" s="46">
        <v>0.97</v>
      </c>
      <c r="BA5" s="46">
        <v>0.97</v>
      </c>
      <c r="BB5" s="46">
        <v>0.97</v>
      </c>
      <c r="BC5" s="46">
        <v>0.97</v>
      </c>
      <c r="BD5" s="46">
        <v>0.97</v>
      </c>
      <c r="BE5" s="46">
        <v>0.97</v>
      </c>
      <c r="BF5" s="46">
        <v>0.97</v>
      </c>
      <c r="BG5" s="46">
        <v>0.97</v>
      </c>
      <c r="BH5" s="46">
        <v>0.97</v>
      </c>
      <c r="BI5" s="46">
        <v>0.97</v>
      </c>
    </row>
    <row r="6" spans="1:64" ht="30.75" customHeight="1" x14ac:dyDescent="0.25">
      <c r="A6" s="40">
        <v>4</v>
      </c>
      <c r="B6" s="96" t="s">
        <v>203</v>
      </c>
      <c r="C6" s="118" t="s">
        <v>99</v>
      </c>
      <c r="D6" s="46">
        <v>0.97</v>
      </c>
      <c r="E6" s="47">
        <v>0.97</v>
      </c>
      <c r="F6" s="47">
        <v>0.97</v>
      </c>
      <c r="G6" s="47">
        <v>0.97</v>
      </c>
      <c r="H6" s="47">
        <v>0.97</v>
      </c>
      <c r="I6" s="47">
        <v>0.97</v>
      </c>
      <c r="J6" s="47">
        <v>0.97</v>
      </c>
      <c r="K6" s="47">
        <v>0.97</v>
      </c>
      <c r="L6" s="47">
        <v>0.97</v>
      </c>
      <c r="M6" s="47">
        <v>0.97</v>
      </c>
      <c r="N6" s="47">
        <v>0.97</v>
      </c>
      <c r="O6" s="47">
        <v>0.97</v>
      </c>
      <c r="P6" s="47">
        <v>0.97</v>
      </c>
      <c r="Q6" s="47">
        <v>0.97</v>
      </c>
      <c r="R6" s="47">
        <v>0.97</v>
      </c>
      <c r="S6" s="47">
        <v>0.97</v>
      </c>
      <c r="T6" s="109">
        <v>0.97</v>
      </c>
      <c r="U6" s="47">
        <v>0.97</v>
      </c>
      <c r="V6" s="47">
        <v>0.97</v>
      </c>
      <c r="W6" s="47">
        <v>0.97</v>
      </c>
      <c r="X6" s="47">
        <v>0.97</v>
      </c>
      <c r="Y6" s="47">
        <v>0.97</v>
      </c>
      <c r="Z6" s="47">
        <v>0.97</v>
      </c>
      <c r="AA6" s="47">
        <v>0.97</v>
      </c>
      <c r="AB6" s="47">
        <v>0.97</v>
      </c>
      <c r="AC6" s="47">
        <v>0.97</v>
      </c>
      <c r="AD6" s="47">
        <v>0.97</v>
      </c>
      <c r="AE6" s="47">
        <v>0.97</v>
      </c>
      <c r="AF6" s="47">
        <v>0.97</v>
      </c>
      <c r="AG6" s="47">
        <v>0.97</v>
      </c>
      <c r="AH6" s="47">
        <v>0.97</v>
      </c>
      <c r="AI6" s="47">
        <v>0.97</v>
      </c>
      <c r="AJ6" s="47">
        <v>0.97</v>
      </c>
      <c r="AK6" s="47">
        <v>0.97</v>
      </c>
      <c r="AL6" s="47">
        <v>0.97</v>
      </c>
      <c r="AM6" s="47">
        <v>0.97</v>
      </c>
      <c r="AN6" s="47">
        <v>0.97</v>
      </c>
      <c r="AO6" s="47">
        <v>0.97</v>
      </c>
      <c r="AP6" s="47">
        <v>0.97</v>
      </c>
      <c r="AQ6" s="47">
        <v>0.97</v>
      </c>
      <c r="AR6" s="47">
        <v>0.97</v>
      </c>
      <c r="AS6" s="47">
        <v>0.97</v>
      </c>
      <c r="AT6" s="47">
        <v>0.97</v>
      </c>
      <c r="AU6" s="47">
        <v>0.97</v>
      </c>
      <c r="AV6" s="47">
        <v>0.97</v>
      </c>
      <c r="AW6" s="47">
        <v>0.97</v>
      </c>
      <c r="AX6" s="47">
        <v>0.97</v>
      </c>
      <c r="AY6" s="38">
        <f>'[1]13'!AX7</f>
        <v>0</v>
      </c>
      <c r="AZ6" s="38">
        <f>'[1]13'!AY7</f>
        <v>0</v>
      </c>
      <c r="BA6" s="38">
        <f>'[1]13'!AZ7</f>
        <v>0</v>
      </c>
      <c r="BB6" s="38">
        <f>'[1]13'!BA7</f>
        <v>0</v>
      </c>
      <c r="BC6" s="38">
        <f>'[1]13'!BB7</f>
        <v>0</v>
      </c>
      <c r="BD6" s="38">
        <f>'[1]13'!BC7</f>
        <v>0</v>
      </c>
      <c r="BE6" s="38">
        <f>'[1]13'!BD7</f>
        <v>0</v>
      </c>
      <c r="BF6" s="38">
        <f>'[1]13'!BE7</f>
        <v>0</v>
      </c>
      <c r="BG6" s="38">
        <f>'[1]13'!BF7</f>
        <v>0</v>
      </c>
      <c r="BH6" s="38">
        <f>'[1]13'!BG7</f>
        <v>0</v>
      </c>
      <c r="BI6" s="105">
        <f>'[1]13'!BH7</f>
        <v>0</v>
      </c>
    </row>
    <row r="7" spans="1:64" ht="60" customHeight="1" x14ac:dyDescent="0.25">
      <c r="A7" s="40">
        <v>5</v>
      </c>
      <c r="B7" s="96" t="s">
        <v>204</v>
      </c>
      <c r="C7" s="118" t="s">
        <v>99</v>
      </c>
      <c r="D7" s="46">
        <v>0.97</v>
      </c>
      <c r="E7" s="46">
        <v>0.97</v>
      </c>
      <c r="F7" s="46">
        <v>0.97</v>
      </c>
      <c r="G7" s="46">
        <v>0.97</v>
      </c>
      <c r="H7" s="46">
        <v>0.97</v>
      </c>
      <c r="I7" s="46">
        <v>0.97</v>
      </c>
      <c r="J7" s="46">
        <v>0.97</v>
      </c>
      <c r="K7" s="46">
        <v>0.97</v>
      </c>
      <c r="L7" s="46">
        <v>0.97</v>
      </c>
      <c r="M7" s="46">
        <v>0.97</v>
      </c>
      <c r="N7" s="46">
        <v>0.97</v>
      </c>
      <c r="O7" s="46">
        <v>0.97</v>
      </c>
      <c r="P7" s="46">
        <v>0.97</v>
      </c>
      <c r="Q7" s="46">
        <v>0.97</v>
      </c>
      <c r="R7" s="46">
        <v>0.97</v>
      </c>
      <c r="S7" s="46">
        <v>0.97</v>
      </c>
      <c r="T7" s="108">
        <v>0.97</v>
      </c>
      <c r="U7" s="46">
        <v>0.97</v>
      </c>
      <c r="V7" s="46">
        <v>0.97</v>
      </c>
      <c r="W7" s="46">
        <v>0.97</v>
      </c>
      <c r="X7" s="46">
        <v>0.97</v>
      </c>
      <c r="Y7" s="46">
        <v>0.97</v>
      </c>
      <c r="Z7" s="46">
        <v>0.97</v>
      </c>
      <c r="AA7" s="46">
        <v>0.97</v>
      </c>
      <c r="AB7" s="46">
        <v>0.97</v>
      </c>
      <c r="AC7" s="46">
        <v>0.97</v>
      </c>
      <c r="AD7" s="46">
        <v>0.97</v>
      </c>
      <c r="AE7" s="46">
        <v>0.97</v>
      </c>
      <c r="AF7" s="46">
        <v>0.97</v>
      </c>
      <c r="AG7" s="46">
        <v>0.97</v>
      </c>
      <c r="AH7" s="46">
        <v>0.97</v>
      </c>
      <c r="AI7" s="46">
        <v>0.97</v>
      </c>
      <c r="AJ7" s="46">
        <v>0.97</v>
      </c>
      <c r="AK7" s="46">
        <v>0.97</v>
      </c>
      <c r="AL7" s="46">
        <v>0.97</v>
      </c>
      <c r="AM7" s="46">
        <v>0.97</v>
      </c>
      <c r="AN7" s="46">
        <v>0.97</v>
      </c>
      <c r="AO7" s="46">
        <v>0.97</v>
      </c>
      <c r="AP7" s="46">
        <v>0.97</v>
      </c>
      <c r="AQ7" s="46">
        <v>0.97</v>
      </c>
      <c r="AR7" s="46">
        <v>0.97</v>
      </c>
      <c r="AS7" s="46">
        <v>0.97</v>
      </c>
      <c r="AT7" s="46">
        <v>0.97</v>
      </c>
      <c r="AU7" s="46">
        <v>0.97</v>
      </c>
      <c r="AV7" s="46">
        <v>0.97</v>
      </c>
      <c r="AW7" s="46">
        <v>0.97</v>
      </c>
      <c r="AX7" s="46">
        <v>0.97</v>
      </c>
      <c r="AY7" s="46">
        <v>0.97</v>
      </c>
      <c r="AZ7" s="46">
        <v>0.97</v>
      </c>
      <c r="BA7" s="46">
        <v>0.97</v>
      </c>
      <c r="BB7" s="46">
        <v>0.97</v>
      </c>
      <c r="BC7" s="46">
        <v>0.97</v>
      </c>
      <c r="BD7" s="46">
        <v>0.97</v>
      </c>
      <c r="BE7" s="46">
        <v>0.97</v>
      </c>
      <c r="BF7" s="46">
        <v>0.97</v>
      </c>
      <c r="BG7" s="46">
        <v>0.97</v>
      </c>
      <c r="BH7" s="46">
        <v>0.97</v>
      </c>
      <c r="BI7" s="46">
        <v>0.97</v>
      </c>
    </row>
    <row r="8" spans="1:64" ht="48" customHeight="1" x14ac:dyDescent="0.25">
      <c r="A8" s="40">
        <v>6</v>
      </c>
      <c r="B8" s="96" t="s">
        <v>205</v>
      </c>
      <c r="C8" s="118" t="s">
        <v>99</v>
      </c>
      <c r="D8" s="48">
        <v>90</v>
      </c>
      <c r="E8" s="48">
        <v>90</v>
      </c>
      <c r="F8" s="48">
        <v>90</v>
      </c>
      <c r="G8" s="48">
        <v>90</v>
      </c>
      <c r="H8" s="48">
        <v>90</v>
      </c>
      <c r="I8" s="48">
        <v>90</v>
      </c>
      <c r="J8" s="48">
        <v>90</v>
      </c>
      <c r="K8" s="48">
        <v>90</v>
      </c>
      <c r="L8" s="48">
        <v>90</v>
      </c>
      <c r="M8" s="48">
        <v>90</v>
      </c>
      <c r="N8" s="48">
        <v>90</v>
      </c>
      <c r="O8" s="48">
        <v>90</v>
      </c>
      <c r="P8" s="48">
        <v>90</v>
      </c>
      <c r="Q8" s="48">
        <v>90</v>
      </c>
      <c r="R8" s="48">
        <v>90</v>
      </c>
      <c r="S8" s="48">
        <v>90</v>
      </c>
      <c r="T8" s="110">
        <v>90</v>
      </c>
      <c r="U8" s="48">
        <v>90</v>
      </c>
      <c r="V8" s="48">
        <v>90</v>
      </c>
      <c r="W8" s="48">
        <v>90</v>
      </c>
      <c r="X8" s="48">
        <v>90</v>
      </c>
      <c r="Y8" s="48">
        <v>90</v>
      </c>
      <c r="Z8" s="48">
        <v>90</v>
      </c>
      <c r="AA8" s="48">
        <v>90</v>
      </c>
      <c r="AB8" s="48">
        <v>90</v>
      </c>
      <c r="AC8" s="48">
        <v>90</v>
      </c>
      <c r="AD8" s="48">
        <v>90</v>
      </c>
      <c r="AE8" s="48">
        <v>90</v>
      </c>
      <c r="AF8" s="48">
        <v>90</v>
      </c>
      <c r="AG8" s="48">
        <v>90</v>
      </c>
      <c r="AH8" s="48">
        <v>90</v>
      </c>
      <c r="AI8" s="48">
        <v>90</v>
      </c>
      <c r="AJ8" s="48">
        <v>90</v>
      </c>
      <c r="AK8" s="48">
        <v>90</v>
      </c>
      <c r="AL8" s="48">
        <v>90</v>
      </c>
      <c r="AM8" s="48">
        <v>90</v>
      </c>
      <c r="AN8" s="48">
        <v>90</v>
      </c>
      <c r="AO8" s="48">
        <v>90</v>
      </c>
      <c r="AP8" s="48">
        <v>90</v>
      </c>
      <c r="AQ8" s="48">
        <v>90</v>
      </c>
      <c r="AR8" s="48">
        <v>90</v>
      </c>
      <c r="AS8" s="48">
        <v>90</v>
      </c>
      <c r="AT8" s="48">
        <v>90</v>
      </c>
      <c r="AU8" s="48">
        <v>90</v>
      </c>
      <c r="AV8" s="48">
        <v>90</v>
      </c>
      <c r="AW8" s="48">
        <v>90</v>
      </c>
      <c r="AX8" s="48">
        <v>90</v>
      </c>
      <c r="AY8" s="48">
        <v>90</v>
      </c>
      <c r="AZ8" s="48">
        <v>90</v>
      </c>
      <c r="BA8" s="48">
        <v>90</v>
      </c>
      <c r="BB8" s="48">
        <v>90</v>
      </c>
      <c r="BC8" s="48">
        <v>90</v>
      </c>
      <c r="BD8" s="48">
        <v>90</v>
      </c>
      <c r="BE8" s="48">
        <v>90</v>
      </c>
      <c r="BF8" s="48">
        <v>90</v>
      </c>
      <c r="BG8" s="48">
        <v>90</v>
      </c>
      <c r="BH8" s="48">
        <v>90</v>
      </c>
      <c r="BI8" s="48">
        <v>90</v>
      </c>
    </row>
    <row r="9" spans="1:64" ht="57" customHeight="1" x14ac:dyDescent="0.25">
      <c r="A9" s="40">
        <v>7</v>
      </c>
      <c r="B9" s="96" t="s">
        <v>206</v>
      </c>
      <c r="C9" s="118" t="s">
        <v>99</v>
      </c>
      <c r="D9" s="51">
        <v>80</v>
      </c>
      <c r="E9" s="51">
        <v>80</v>
      </c>
      <c r="F9" s="51">
        <v>80</v>
      </c>
      <c r="G9" s="51">
        <v>80</v>
      </c>
      <c r="H9" s="51">
        <v>80</v>
      </c>
      <c r="I9" s="51">
        <v>80</v>
      </c>
      <c r="J9" s="51">
        <v>80</v>
      </c>
      <c r="K9" s="51">
        <v>80</v>
      </c>
      <c r="L9" s="51">
        <v>80</v>
      </c>
      <c r="M9" s="51">
        <v>80</v>
      </c>
      <c r="N9" s="51">
        <v>80</v>
      </c>
      <c r="O9" s="51">
        <v>80</v>
      </c>
      <c r="P9" s="51">
        <v>80</v>
      </c>
      <c r="Q9" s="51">
        <v>80</v>
      </c>
      <c r="R9" s="51">
        <v>80</v>
      </c>
      <c r="S9" s="51">
        <v>80</v>
      </c>
      <c r="T9" s="111">
        <v>80</v>
      </c>
      <c r="U9" s="51">
        <v>80</v>
      </c>
      <c r="V9" s="51">
        <v>80</v>
      </c>
      <c r="W9" s="51">
        <v>80</v>
      </c>
      <c r="X9" s="51">
        <v>80</v>
      </c>
      <c r="Y9" s="51">
        <v>80</v>
      </c>
      <c r="Z9" s="51">
        <v>80</v>
      </c>
      <c r="AA9" s="51">
        <v>80</v>
      </c>
      <c r="AB9" s="51">
        <v>80</v>
      </c>
      <c r="AC9" s="51">
        <v>80</v>
      </c>
      <c r="AD9" s="51">
        <v>80</v>
      </c>
      <c r="AE9" s="51">
        <v>80</v>
      </c>
      <c r="AF9" s="51">
        <v>80</v>
      </c>
      <c r="AG9" s="51">
        <v>80</v>
      </c>
      <c r="AH9" s="51">
        <v>80</v>
      </c>
      <c r="AI9" s="51">
        <v>80</v>
      </c>
      <c r="AJ9" s="51">
        <v>80</v>
      </c>
      <c r="AK9" s="51">
        <v>80</v>
      </c>
      <c r="AL9" s="51">
        <v>80</v>
      </c>
      <c r="AM9" s="51">
        <v>80</v>
      </c>
      <c r="AN9" s="51">
        <v>80</v>
      </c>
      <c r="AO9" s="51">
        <v>80</v>
      </c>
      <c r="AP9" s="51">
        <v>80</v>
      </c>
      <c r="AQ9" s="51">
        <v>80</v>
      </c>
      <c r="AR9" s="51">
        <v>80</v>
      </c>
      <c r="AS9" s="51">
        <v>80</v>
      </c>
      <c r="AT9" s="51">
        <v>80</v>
      </c>
      <c r="AU9" s="51">
        <v>80</v>
      </c>
      <c r="AV9" s="51">
        <v>80</v>
      </c>
      <c r="AW9" s="51">
        <v>80</v>
      </c>
      <c r="AX9" s="51">
        <v>80</v>
      </c>
      <c r="AY9" s="51">
        <v>80</v>
      </c>
      <c r="AZ9" s="51">
        <v>80</v>
      </c>
      <c r="BA9" s="51">
        <v>80</v>
      </c>
      <c r="BB9" s="51">
        <v>80</v>
      </c>
      <c r="BC9" s="51">
        <v>80</v>
      </c>
      <c r="BD9" s="51">
        <v>80</v>
      </c>
      <c r="BE9" s="51">
        <v>80</v>
      </c>
      <c r="BF9" s="51">
        <v>80</v>
      </c>
      <c r="BG9" s="51">
        <v>80</v>
      </c>
      <c r="BH9" s="51">
        <v>80</v>
      </c>
      <c r="BI9" s="51">
        <v>80</v>
      </c>
    </row>
    <row r="10" spans="1:64" ht="26.25" customHeight="1" x14ac:dyDescent="0.25">
      <c r="A10" s="40">
        <v>8</v>
      </c>
      <c r="B10" s="96" t="s">
        <v>207</v>
      </c>
      <c r="C10" s="118" t="s">
        <v>99</v>
      </c>
      <c r="D10" s="51">
        <v>2</v>
      </c>
      <c r="E10" s="48">
        <v>2</v>
      </c>
      <c r="F10" s="48">
        <v>2</v>
      </c>
      <c r="G10" s="48">
        <v>2</v>
      </c>
      <c r="H10" s="48">
        <v>2</v>
      </c>
      <c r="I10" s="48">
        <v>2</v>
      </c>
      <c r="J10" s="48">
        <v>2</v>
      </c>
      <c r="K10" s="48">
        <v>2</v>
      </c>
      <c r="L10" s="48">
        <v>2</v>
      </c>
      <c r="M10" s="48">
        <v>2</v>
      </c>
      <c r="N10" s="48">
        <v>2</v>
      </c>
      <c r="O10" s="48">
        <v>2</v>
      </c>
      <c r="P10" s="48">
        <v>2</v>
      </c>
      <c r="Q10" s="48">
        <v>2</v>
      </c>
      <c r="R10" s="48">
        <v>2</v>
      </c>
      <c r="S10" s="48">
        <v>2</v>
      </c>
      <c r="T10" s="110">
        <v>2</v>
      </c>
      <c r="U10" s="48">
        <v>3</v>
      </c>
      <c r="V10" s="48">
        <v>3</v>
      </c>
      <c r="W10" s="48">
        <v>3</v>
      </c>
      <c r="X10" s="48">
        <v>3</v>
      </c>
      <c r="Y10" s="48">
        <v>3</v>
      </c>
      <c r="Z10" s="48">
        <v>3</v>
      </c>
      <c r="AA10" s="48">
        <v>3</v>
      </c>
      <c r="AB10" s="48">
        <v>3</v>
      </c>
      <c r="AC10" s="48">
        <v>3</v>
      </c>
      <c r="AD10" s="48">
        <v>3</v>
      </c>
      <c r="AE10" s="48">
        <v>3</v>
      </c>
      <c r="AF10" s="48">
        <v>3</v>
      </c>
      <c r="AG10" s="48">
        <v>3</v>
      </c>
      <c r="AH10" s="48">
        <v>3</v>
      </c>
      <c r="AI10" s="48">
        <v>3</v>
      </c>
      <c r="AJ10" s="48">
        <v>4</v>
      </c>
      <c r="AK10" s="48">
        <v>4</v>
      </c>
      <c r="AL10" s="48">
        <v>4</v>
      </c>
      <c r="AM10" s="48">
        <v>4</v>
      </c>
      <c r="AN10" s="48">
        <v>4</v>
      </c>
      <c r="AO10" s="48">
        <v>4</v>
      </c>
      <c r="AP10" s="48">
        <v>4</v>
      </c>
      <c r="AQ10" s="48">
        <v>4</v>
      </c>
      <c r="AR10" s="48">
        <v>4</v>
      </c>
      <c r="AS10" s="48">
        <v>4</v>
      </c>
      <c r="AT10" s="48">
        <v>4</v>
      </c>
      <c r="AU10" s="48">
        <v>4</v>
      </c>
      <c r="AV10" s="48">
        <v>4</v>
      </c>
      <c r="AW10" s="48">
        <v>4</v>
      </c>
      <c r="AX10" s="48">
        <v>4</v>
      </c>
      <c r="AY10" s="48">
        <v>4</v>
      </c>
      <c r="AZ10" s="48">
        <v>4</v>
      </c>
      <c r="BA10" s="48">
        <v>4</v>
      </c>
      <c r="BB10" s="48">
        <v>4</v>
      </c>
      <c r="BC10" s="48">
        <v>4</v>
      </c>
      <c r="BD10" s="48">
        <v>4</v>
      </c>
      <c r="BE10" s="48">
        <v>4</v>
      </c>
      <c r="BF10" s="48">
        <v>4</v>
      </c>
      <c r="BG10" s="48">
        <v>4</v>
      </c>
      <c r="BH10" s="48">
        <v>4</v>
      </c>
      <c r="BI10" s="48">
        <v>4</v>
      </c>
    </row>
    <row r="11" spans="1:64" ht="57.75" customHeight="1" x14ac:dyDescent="0.25">
      <c r="A11" s="40">
        <v>9</v>
      </c>
      <c r="B11" s="96" t="s">
        <v>208</v>
      </c>
      <c r="C11" s="118" t="s">
        <v>99</v>
      </c>
      <c r="D11" s="52">
        <v>0.03</v>
      </c>
      <c r="E11" s="49">
        <v>0.03</v>
      </c>
      <c r="F11" s="49">
        <v>0.03</v>
      </c>
      <c r="G11" s="49">
        <v>0.03</v>
      </c>
      <c r="H11" s="49">
        <v>0.03</v>
      </c>
      <c r="I11" s="49">
        <v>0.03</v>
      </c>
      <c r="J11" s="49">
        <v>0.03</v>
      </c>
      <c r="K11" s="49">
        <v>0.03</v>
      </c>
      <c r="L11" s="49">
        <v>0.03</v>
      </c>
      <c r="M11" s="49">
        <v>0.03</v>
      </c>
      <c r="N11" s="49">
        <v>0.03</v>
      </c>
      <c r="O11" s="49">
        <v>0.03</v>
      </c>
      <c r="P11" s="49">
        <v>0.03</v>
      </c>
      <c r="Q11" s="49">
        <v>0.03</v>
      </c>
      <c r="R11" s="49">
        <v>0.03</v>
      </c>
      <c r="S11" s="49">
        <v>0.03</v>
      </c>
      <c r="T11" s="112">
        <v>0.03</v>
      </c>
      <c r="U11" s="49">
        <v>0.03</v>
      </c>
      <c r="V11" s="49">
        <v>0.03</v>
      </c>
      <c r="W11" s="49">
        <v>0.03</v>
      </c>
      <c r="X11" s="49">
        <v>0.03</v>
      </c>
      <c r="Y11" s="49">
        <v>0.03</v>
      </c>
      <c r="Z11" s="49">
        <v>0.03</v>
      </c>
      <c r="AA11" s="49">
        <v>0.03</v>
      </c>
      <c r="AB11" s="49">
        <v>0.03</v>
      </c>
      <c r="AC11" s="49">
        <v>0.03</v>
      </c>
      <c r="AD11" s="49">
        <v>0.03</v>
      </c>
      <c r="AE11" s="49">
        <v>0.03</v>
      </c>
      <c r="AF11" s="49">
        <v>0.03</v>
      </c>
      <c r="AG11" s="49">
        <v>0.03</v>
      </c>
      <c r="AH11" s="49">
        <v>0.03</v>
      </c>
      <c r="AI11" s="49">
        <v>0.03</v>
      </c>
      <c r="AJ11" s="49">
        <v>0.03</v>
      </c>
      <c r="AK11" s="49">
        <v>0.03</v>
      </c>
      <c r="AL11" s="49">
        <v>0.03</v>
      </c>
      <c r="AM11" s="49">
        <v>0.03</v>
      </c>
      <c r="AN11" s="49">
        <v>0.03</v>
      </c>
      <c r="AO11" s="49">
        <v>0.03</v>
      </c>
      <c r="AP11" s="49">
        <v>0.03</v>
      </c>
      <c r="AQ11" s="49">
        <v>0.03</v>
      </c>
      <c r="AR11" s="49">
        <v>0.03</v>
      </c>
      <c r="AS11" s="49">
        <v>0.03</v>
      </c>
      <c r="AT11" s="49">
        <v>0.03</v>
      </c>
      <c r="AU11" s="49">
        <v>0.03</v>
      </c>
      <c r="AV11" s="49">
        <v>0.03</v>
      </c>
      <c r="AW11" s="49">
        <v>0.03</v>
      </c>
      <c r="AX11" s="49">
        <v>0.03</v>
      </c>
      <c r="AY11" s="49">
        <v>0.03</v>
      </c>
      <c r="AZ11" s="49">
        <v>0.03</v>
      </c>
      <c r="BA11" s="49">
        <v>0.03</v>
      </c>
      <c r="BB11" s="49">
        <v>0.03</v>
      </c>
      <c r="BC11" s="49">
        <v>0.03</v>
      </c>
      <c r="BD11" s="49">
        <v>0.03</v>
      </c>
      <c r="BE11" s="49">
        <v>0.03</v>
      </c>
      <c r="BF11" s="49">
        <v>0.03</v>
      </c>
      <c r="BG11" s="49">
        <v>0.03</v>
      </c>
      <c r="BH11" s="49">
        <v>0.03</v>
      </c>
      <c r="BI11" s="49">
        <v>0.03</v>
      </c>
    </row>
    <row r="12" spans="1:64" ht="81.75" customHeight="1" x14ac:dyDescent="0.25">
      <c r="A12" s="40">
        <v>10</v>
      </c>
      <c r="B12" s="96" t="s">
        <v>209</v>
      </c>
      <c r="C12" s="118" t="s">
        <v>99</v>
      </c>
      <c r="D12" s="53">
        <v>0.97</v>
      </c>
      <c r="E12" s="45">
        <v>0.97</v>
      </c>
      <c r="F12" s="45">
        <v>0.97</v>
      </c>
      <c r="G12" s="45">
        <v>0.97</v>
      </c>
      <c r="H12" s="45">
        <v>0.97</v>
      </c>
      <c r="I12" s="45">
        <v>0.97</v>
      </c>
      <c r="J12" s="45">
        <v>0.97</v>
      </c>
      <c r="K12" s="45">
        <v>0.97</v>
      </c>
      <c r="L12" s="45">
        <v>0.97</v>
      </c>
      <c r="M12" s="45">
        <v>0.97</v>
      </c>
      <c r="N12" s="45">
        <v>0.97</v>
      </c>
      <c r="O12" s="45">
        <v>0.97</v>
      </c>
      <c r="P12" s="45">
        <v>0.97</v>
      </c>
      <c r="Q12" s="45">
        <v>0.97</v>
      </c>
      <c r="R12" s="45">
        <v>0.97</v>
      </c>
      <c r="S12" s="45">
        <v>0.97</v>
      </c>
      <c r="T12" s="113">
        <v>0.97</v>
      </c>
      <c r="U12" s="45">
        <v>0.97</v>
      </c>
      <c r="V12" s="45">
        <v>0.97</v>
      </c>
      <c r="W12" s="45">
        <v>0.97</v>
      </c>
      <c r="X12" s="45">
        <v>0.97</v>
      </c>
      <c r="Y12" s="45">
        <v>0.97</v>
      </c>
      <c r="Z12" s="45">
        <v>0.97</v>
      </c>
      <c r="AA12" s="45">
        <v>0.97</v>
      </c>
      <c r="AB12" s="45">
        <v>0.97</v>
      </c>
      <c r="AC12" s="45">
        <v>0.97</v>
      </c>
      <c r="AD12" s="45">
        <v>0.97</v>
      </c>
      <c r="AE12" s="45">
        <v>0.97</v>
      </c>
      <c r="AF12" s="45">
        <v>0.97</v>
      </c>
      <c r="AG12" s="45">
        <v>0.97</v>
      </c>
      <c r="AH12" s="45">
        <v>0.97</v>
      </c>
      <c r="AI12" s="45">
        <v>0.97</v>
      </c>
      <c r="AJ12" s="45">
        <v>0.97</v>
      </c>
      <c r="AK12" s="45">
        <v>0.97</v>
      </c>
      <c r="AL12" s="45">
        <v>0.97</v>
      </c>
      <c r="AM12" s="45">
        <v>0.97</v>
      </c>
      <c r="AN12" s="45">
        <v>0.97</v>
      </c>
      <c r="AO12" s="45">
        <v>0.97</v>
      </c>
      <c r="AP12" s="45">
        <v>0.97</v>
      </c>
      <c r="AQ12" s="45">
        <v>0.97</v>
      </c>
      <c r="AR12" s="45">
        <v>0.97</v>
      </c>
      <c r="AS12" s="45">
        <v>0.97</v>
      </c>
      <c r="AT12" s="45">
        <v>0.97</v>
      </c>
      <c r="AU12" s="45">
        <v>0.97</v>
      </c>
      <c r="AV12" s="45">
        <v>0.97</v>
      </c>
      <c r="AW12" s="45">
        <v>0.97</v>
      </c>
      <c r="AX12" s="45">
        <v>0.97</v>
      </c>
      <c r="AY12" s="45">
        <v>0.97</v>
      </c>
      <c r="AZ12" s="45">
        <v>0.97</v>
      </c>
      <c r="BA12" s="45">
        <v>0.97</v>
      </c>
      <c r="BB12" s="45">
        <v>0.97</v>
      </c>
      <c r="BC12" s="45">
        <v>0.97</v>
      </c>
      <c r="BD12" s="45">
        <v>0.97</v>
      </c>
      <c r="BE12" s="45">
        <v>0.97</v>
      </c>
      <c r="BF12" s="45">
        <v>0.97</v>
      </c>
      <c r="BG12" s="45">
        <v>0.97</v>
      </c>
      <c r="BH12" s="45">
        <v>0.97</v>
      </c>
      <c r="BI12" s="45">
        <v>0.97</v>
      </c>
    </row>
    <row r="13" spans="1:64" ht="41.25" customHeight="1" x14ac:dyDescent="0.25">
      <c r="A13" s="40">
        <v>11</v>
      </c>
      <c r="B13" s="96" t="s">
        <v>210</v>
      </c>
      <c r="C13" s="118" t="s">
        <v>99</v>
      </c>
      <c r="D13" s="53">
        <v>1</v>
      </c>
      <c r="E13" s="45">
        <v>1</v>
      </c>
      <c r="F13" s="45">
        <v>1</v>
      </c>
      <c r="G13" s="45">
        <v>1</v>
      </c>
      <c r="H13" s="45">
        <v>1</v>
      </c>
      <c r="I13" s="45">
        <v>1</v>
      </c>
      <c r="J13" s="45">
        <v>1</v>
      </c>
      <c r="K13" s="45">
        <v>1</v>
      </c>
      <c r="L13" s="45">
        <v>1</v>
      </c>
      <c r="M13" s="45">
        <v>1</v>
      </c>
      <c r="N13" s="45">
        <v>1</v>
      </c>
      <c r="O13" s="45">
        <v>1</v>
      </c>
      <c r="P13" s="45">
        <v>1</v>
      </c>
      <c r="Q13" s="45">
        <v>1</v>
      </c>
      <c r="R13" s="45">
        <v>1</v>
      </c>
      <c r="S13" s="45">
        <v>1</v>
      </c>
      <c r="T13" s="113">
        <v>1</v>
      </c>
      <c r="U13" s="45">
        <v>1</v>
      </c>
      <c r="V13" s="45">
        <v>1</v>
      </c>
      <c r="W13" s="45">
        <v>1</v>
      </c>
      <c r="X13" s="45">
        <v>1</v>
      </c>
      <c r="Y13" s="45">
        <v>1</v>
      </c>
      <c r="Z13" s="45">
        <v>1</v>
      </c>
      <c r="AA13" s="45">
        <v>1</v>
      </c>
      <c r="AB13" s="45">
        <v>1</v>
      </c>
      <c r="AC13" s="45">
        <v>1</v>
      </c>
      <c r="AD13" s="45">
        <v>1</v>
      </c>
      <c r="AE13" s="45">
        <v>1</v>
      </c>
      <c r="AF13" s="45">
        <v>1</v>
      </c>
      <c r="AG13" s="45">
        <v>1</v>
      </c>
      <c r="AH13" s="45">
        <v>1</v>
      </c>
      <c r="AI13" s="45">
        <v>1</v>
      </c>
      <c r="AJ13" s="45">
        <v>1</v>
      </c>
      <c r="AK13" s="45">
        <v>1</v>
      </c>
      <c r="AL13" s="45">
        <v>1</v>
      </c>
      <c r="AM13" s="45">
        <v>1</v>
      </c>
      <c r="AN13" s="45">
        <v>1</v>
      </c>
      <c r="AO13" s="45">
        <v>1</v>
      </c>
      <c r="AP13" s="45">
        <v>1</v>
      </c>
      <c r="AQ13" s="45">
        <v>1</v>
      </c>
      <c r="AR13" s="45">
        <v>1</v>
      </c>
      <c r="AS13" s="45">
        <v>1</v>
      </c>
      <c r="AT13" s="45">
        <v>1</v>
      </c>
      <c r="AU13" s="45">
        <v>1</v>
      </c>
      <c r="AV13" s="45">
        <v>1</v>
      </c>
      <c r="AW13" s="45">
        <v>1</v>
      </c>
      <c r="AX13" s="45">
        <v>1</v>
      </c>
      <c r="AY13" s="45">
        <v>1</v>
      </c>
      <c r="AZ13" s="45">
        <v>1</v>
      </c>
      <c r="BA13" s="45">
        <v>1</v>
      </c>
      <c r="BB13" s="45">
        <v>1</v>
      </c>
      <c r="BC13" s="45">
        <v>1</v>
      </c>
      <c r="BD13" s="45">
        <v>1</v>
      </c>
      <c r="BE13" s="45">
        <v>1</v>
      </c>
      <c r="BF13" s="45">
        <v>1</v>
      </c>
      <c r="BG13" s="45">
        <v>1</v>
      </c>
      <c r="BH13" s="45">
        <v>1</v>
      </c>
      <c r="BI13" s="45">
        <v>1</v>
      </c>
    </row>
    <row r="14" spans="1:64" ht="48.75" customHeight="1" x14ac:dyDescent="0.25">
      <c r="A14" s="117">
        <v>12</v>
      </c>
      <c r="B14" s="97" t="s">
        <v>211</v>
      </c>
      <c r="C14" s="118" t="s">
        <v>99</v>
      </c>
      <c r="D14" s="103">
        <v>3</v>
      </c>
      <c r="E14" s="55">
        <v>3</v>
      </c>
      <c r="F14" s="55">
        <v>3</v>
      </c>
      <c r="G14" s="55">
        <v>3</v>
      </c>
      <c r="H14" s="55">
        <v>3</v>
      </c>
      <c r="I14" s="55">
        <v>3</v>
      </c>
      <c r="J14" s="55">
        <v>3</v>
      </c>
      <c r="K14" s="55">
        <v>3</v>
      </c>
      <c r="L14" s="55">
        <v>3</v>
      </c>
      <c r="M14" s="55">
        <v>3</v>
      </c>
      <c r="N14" s="55">
        <v>3</v>
      </c>
      <c r="O14" s="55">
        <v>3</v>
      </c>
      <c r="P14" s="55">
        <v>3</v>
      </c>
      <c r="Q14" s="55">
        <v>3</v>
      </c>
      <c r="R14" s="55">
        <v>3</v>
      </c>
      <c r="S14" s="55">
        <v>3</v>
      </c>
      <c r="T14" s="114">
        <v>3</v>
      </c>
      <c r="U14" s="55">
        <v>3</v>
      </c>
      <c r="V14" s="55">
        <v>3</v>
      </c>
      <c r="W14" s="55">
        <v>3</v>
      </c>
      <c r="X14" s="55">
        <v>3</v>
      </c>
      <c r="Y14" s="55">
        <v>3</v>
      </c>
      <c r="Z14" s="55">
        <v>3</v>
      </c>
      <c r="AA14" s="55">
        <v>3</v>
      </c>
      <c r="AB14" s="55">
        <v>3</v>
      </c>
      <c r="AC14" s="55">
        <v>3</v>
      </c>
      <c r="AD14" s="55">
        <v>3</v>
      </c>
      <c r="AE14" s="55">
        <v>3</v>
      </c>
      <c r="AF14" s="55">
        <v>3</v>
      </c>
      <c r="AG14" s="55">
        <v>3</v>
      </c>
      <c r="AH14" s="55">
        <v>3</v>
      </c>
      <c r="AI14" s="55">
        <v>3</v>
      </c>
      <c r="AJ14" s="55">
        <v>3</v>
      </c>
      <c r="AK14" s="55">
        <v>3</v>
      </c>
      <c r="AL14" s="55">
        <v>3</v>
      </c>
      <c r="AM14" s="55">
        <v>3</v>
      </c>
      <c r="AN14" s="55">
        <v>3</v>
      </c>
      <c r="AO14" s="55">
        <v>3</v>
      </c>
      <c r="AP14" s="55">
        <v>3</v>
      </c>
      <c r="AQ14" s="55">
        <v>3</v>
      </c>
      <c r="AR14" s="55">
        <v>3</v>
      </c>
      <c r="AS14" s="55">
        <v>3</v>
      </c>
      <c r="AT14" s="55">
        <v>3</v>
      </c>
      <c r="AU14" s="55">
        <v>3</v>
      </c>
      <c r="AV14" s="55">
        <v>3</v>
      </c>
      <c r="AW14" s="55">
        <v>3</v>
      </c>
      <c r="AX14" s="55">
        <v>3</v>
      </c>
      <c r="AY14" s="55">
        <v>3</v>
      </c>
      <c r="AZ14" s="55">
        <v>3</v>
      </c>
      <c r="BA14" s="55">
        <v>3</v>
      </c>
      <c r="BB14" s="55">
        <v>3</v>
      </c>
      <c r="BC14" s="55">
        <v>3</v>
      </c>
      <c r="BD14" s="55">
        <v>3</v>
      </c>
      <c r="BE14" s="55">
        <v>3</v>
      </c>
      <c r="BF14" s="55">
        <v>3</v>
      </c>
      <c r="BG14" s="55">
        <v>3</v>
      </c>
      <c r="BH14" s="55">
        <v>3</v>
      </c>
      <c r="BI14" s="129">
        <v>3</v>
      </c>
      <c r="BJ14" s="25"/>
      <c r="BK14" s="25"/>
      <c r="BL14" s="25"/>
    </row>
    <row r="15" spans="1:64" s="36" customFormat="1" ht="60.75" customHeight="1" x14ac:dyDescent="0.25">
      <c r="A15" s="40">
        <v>13</v>
      </c>
      <c r="B15" s="96" t="s">
        <v>212</v>
      </c>
      <c r="C15" s="118" t="s">
        <v>99</v>
      </c>
      <c r="D15" s="46">
        <v>0.97</v>
      </c>
      <c r="E15" s="46">
        <v>0.97</v>
      </c>
      <c r="F15" s="46">
        <v>0.97</v>
      </c>
      <c r="G15" s="46">
        <v>0.97</v>
      </c>
      <c r="H15" s="46">
        <v>0.97</v>
      </c>
      <c r="I15" s="46">
        <v>0.97</v>
      </c>
      <c r="J15" s="46">
        <v>0.97</v>
      </c>
      <c r="K15" s="46">
        <v>0.97</v>
      </c>
      <c r="L15" s="46">
        <v>0.97</v>
      </c>
      <c r="M15" s="46">
        <v>0.97</v>
      </c>
      <c r="N15" s="46">
        <v>0.97</v>
      </c>
      <c r="O15" s="46">
        <v>0.97</v>
      </c>
      <c r="P15" s="46">
        <v>0.97</v>
      </c>
      <c r="Q15" s="46">
        <v>0.97</v>
      </c>
      <c r="R15" s="46">
        <v>0.97</v>
      </c>
      <c r="S15" s="46">
        <v>0.97</v>
      </c>
      <c r="T15" s="108">
        <v>0.97</v>
      </c>
      <c r="U15" s="46">
        <v>0.97</v>
      </c>
      <c r="V15" s="46">
        <v>0.97</v>
      </c>
      <c r="W15" s="46">
        <v>0.97</v>
      </c>
      <c r="X15" s="46">
        <v>0.97</v>
      </c>
      <c r="Y15" s="46">
        <v>0.97</v>
      </c>
      <c r="Z15" s="46">
        <v>0.97</v>
      </c>
      <c r="AA15" s="46">
        <v>0.97</v>
      </c>
      <c r="AB15" s="46">
        <v>0.97</v>
      </c>
      <c r="AC15" s="46">
        <v>0.97</v>
      </c>
      <c r="AD15" s="46">
        <v>0.97</v>
      </c>
      <c r="AE15" s="46">
        <v>0.97</v>
      </c>
      <c r="AF15" s="46">
        <v>0.97</v>
      </c>
      <c r="AG15" s="46">
        <v>0.97</v>
      </c>
      <c r="AH15" s="46">
        <v>0.97</v>
      </c>
      <c r="AI15" s="46">
        <v>0.97</v>
      </c>
      <c r="AJ15" s="46">
        <v>0.97</v>
      </c>
      <c r="AK15" s="46">
        <v>0.97</v>
      </c>
      <c r="AL15" s="46">
        <v>0.97</v>
      </c>
      <c r="AM15" s="46">
        <v>0.97</v>
      </c>
      <c r="AN15" s="46">
        <v>0.97</v>
      </c>
      <c r="AO15" s="46">
        <v>0.97</v>
      </c>
      <c r="AP15" s="46">
        <v>0.97</v>
      </c>
      <c r="AQ15" s="46">
        <v>0.97</v>
      </c>
      <c r="AR15" s="46">
        <v>0.97</v>
      </c>
      <c r="AS15" s="46">
        <v>0.97</v>
      </c>
      <c r="AT15" s="46">
        <v>0.97</v>
      </c>
      <c r="AU15" s="46">
        <v>0.97</v>
      </c>
      <c r="AV15" s="46">
        <v>0.97</v>
      </c>
      <c r="AW15" s="46">
        <v>0.97</v>
      </c>
      <c r="AX15" s="46">
        <v>0.97</v>
      </c>
      <c r="AY15" s="46">
        <v>0.97</v>
      </c>
      <c r="AZ15" s="46">
        <v>0.97</v>
      </c>
      <c r="BA15" s="46">
        <v>0.97</v>
      </c>
      <c r="BB15" s="46">
        <v>0.97</v>
      </c>
      <c r="BC15" s="46">
        <v>0.97</v>
      </c>
      <c r="BD15" s="46">
        <v>0.97</v>
      </c>
      <c r="BE15" s="46">
        <v>0.97</v>
      </c>
      <c r="BF15" s="46">
        <v>0.97</v>
      </c>
      <c r="BG15" s="46">
        <v>0.97</v>
      </c>
      <c r="BH15" s="46">
        <v>0.97</v>
      </c>
      <c r="BI15" s="130">
        <v>0.97</v>
      </c>
      <c r="BJ15" s="25"/>
      <c r="BK15" s="25"/>
      <c r="BL15" s="25"/>
    </row>
    <row r="16" spans="1:64" s="25" customFormat="1" ht="22.5" customHeight="1" x14ac:dyDescent="0.25">
      <c r="B16" s="43"/>
      <c r="C16" s="43"/>
      <c r="D16" s="98"/>
      <c r="E16" s="98"/>
      <c r="F16" s="99"/>
      <c r="G16" s="66"/>
      <c r="H16" s="66"/>
      <c r="I16" s="66"/>
      <c r="J16" s="66"/>
      <c r="K16" s="100"/>
      <c r="L16" s="100"/>
      <c r="M16" s="100"/>
      <c r="N16" s="101"/>
      <c r="O16" s="102"/>
      <c r="P16" s="102"/>
      <c r="Q16" s="100"/>
      <c r="R16" s="66"/>
      <c r="T16" s="115"/>
      <c r="BI16" s="106"/>
    </row>
    <row r="17" spans="2:61" s="25" customFormat="1" ht="22.5" customHeight="1" x14ac:dyDescent="0.25">
      <c r="B17" s="43"/>
      <c r="C17" s="43"/>
      <c r="D17" s="98"/>
      <c r="E17" s="98"/>
      <c r="F17" s="99"/>
      <c r="G17" s="66"/>
      <c r="H17" s="66"/>
      <c r="I17" s="66"/>
      <c r="J17" s="66"/>
      <c r="K17" s="100"/>
      <c r="L17" s="100"/>
      <c r="M17" s="100"/>
      <c r="N17" s="101"/>
      <c r="O17" s="102"/>
      <c r="P17" s="102"/>
      <c r="Q17" s="100"/>
      <c r="R17" s="66"/>
      <c r="T17" s="115"/>
      <c r="BI17" s="106"/>
    </row>
    <row r="18" spans="2:61" s="25" customFormat="1" ht="22.5" customHeight="1" x14ac:dyDescent="0.25">
      <c r="B18" s="43"/>
      <c r="C18" s="43"/>
      <c r="D18" s="98"/>
      <c r="E18" s="98"/>
      <c r="F18" s="99"/>
      <c r="G18" s="66"/>
      <c r="H18" s="66"/>
      <c r="I18" s="66"/>
      <c r="J18" s="66"/>
      <c r="K18" s="100"/>
      <c r="L18" s="100"/>
      <c r="M18" s="100"/>
      <c r="N18" s="101"/>
      <c r="O18" s="102"/>
      <c r="P18" s="102"/>
      <c r="Q18" s="100"/>
      <c r="R18" s="66"/>
      <c r="T18" s="115"/>
      <c r="BI18" s="106"/>
    </row>
    <row r="19" spans="2:61" s="25" customFormat="1" ht="22.5" customHeight="1" x14ac:dyDescent="0.25">
      <c r="B19" s="43"/>
      <c r="C19" s="43"/>
      <c r="D19" s="98"/>
      <c r="E19" s="98"/>
      <c r="F19" s="99"/>
      <c r="G19" s="66"/>
      <c r="H19" s="66"/>
      <c r="I19" s="66"/>
      <c r="J19" s="66"/>
      <c r="K19" s="100"/>
      <c r="L19" s="100"/>
      <c r="M19" s="100"/>
      <c r="N19" s="101"/>
      <c r="O19" s="102"/>
      <c r="P19" s="102"/>
      <c r="Q19" s="100"/>
      <c r="R19" s="66"/>
      <c r="T19" s="115"/>
      <c r="BI19" s="106"/>
    </row>
    <row r="20" spans="2:61" s="25" customFormat="1" ht="22.5" customHeight="1" x14ac:dyDescent="0.25">
      <c r="B20" s="43"/>
      <c r="C20" s="43"/>
      <c r="D20" s="98"/>
      <c r="E20" s="98"/>
      <c r="F20" s="99"/>
      <c r="G20" s="66"/>
      <c r="H20" s="66"/>
      <c r="I20" s="66"/>
      <c r="J20" s="66"/>
      <c r="K20" s="100"/>
      <c r="L20" s="100"/>
      <c r="M20" s="100"/>
      <c r="N20" s="101"/>
      <c r="O20" s="102"/>
      <c r="P20" s="102"/>
      <c r="Q20" s="100"/>
      <c r="R20" s="66"/>
      <c r="T20" s="115"/>
      <c r="BI20" s="106"/>
    </row>
    <row r="21" spans="2:61" s="25" customFormat="1" ht="22.5" customHeight="1" x14ac:dyDescent="0.25">
      <c r="B21" s="43"/>
      <c r="C21" s="43"/>
      <c r="D21" s="98"/>
      <c r="E21" s="98"/>
      <c r="F21" s="99"/>
      <c r="G21" s="66"/>
      <c r="H21" s="66"/>
      <c r="I21" s="66"/>
      <c r="J21" s="66"/>
      <c r="K21" s="100"/>
      <c r="L21" s="100"/>
      <c r="M21" s="100"/>
      <c r="N21" s="101"/>
      <c r="O21" s="102"/>
      <c r="P21" s="102"/>
      <c r="Q21" s="100"/>
      <c r="R21" s="66"/>
      <c r="T21" s="115"/>
      <c r="BI21" s="106"/>
    </row>
    <row r="22" spans="2:61" s="25" customFormat="1" ht="22.5" customHeight="1" x14ac:dyDescent="0.25">
      <c r="B22" s="43"/>
      <c r="C22" s="43"/>
      <c r="D22" s="98"/>
      <c r="E22" s="98"/>
      <c r="F22" s="99"/>
      <c r="G22" s="66"/>
      <c r="H22" s="66"/>
      <c r="I22" s="66"/>
      <c r="J22" s="66"/>
      <c r="K22" s="100"/>
      <c r="L22" s="100"/>
      <c r="M22" s="100"/>
      <c r="N22" s="101"/>
      <c r="O22" s="102"/>
      <c r="P22" s="102"/>
      <c r="Q22" s="100"/>
      <c r="R22" s="66"/>
      <c r="T22" s="115"/>
      <c r="BI22" s="106"/>
    </row>
    <row r="23" spans="2:61" s="25" customFormat="1" ht="22.5" customHeight="1" x14ac:dyDescent="0.25">
      <c r="B23" s="43"/>
      <c r="C23" s="43"/>
      <c r="D23" s="98"/>
      <c r="E23" s="98"/>
      <c r="F23" s="99"/>
      <c r="G23" s="66"/>
      <c r="H23" s="66"/>
      <c r="I23" s="66"/>
      <c r="J23" s="66"/>
      <c r="K23" s="100"/>
      <c r="L23" s="100"/>
      <c r="M23" s="100"/>
      <c r="N23" s="101"/>
      <c r="O23" s="102"/>
      <c r="P23" s="102"/>
      <c r="Q23" s="100"/>
      <c r="R23" s="66"/>
      <c r="T23" s="115"/>
      <c r="BI23" s="106"/>
    </row>
    <row r="24" spans="2:61" s="25" customFormat="1" ht="22.5" customHeight="1" x14ac:dyDescent="0.25">
      <c r="B24" s="43"/>
      <c r="C24" s="43"/>
      <c r="D24" s="98"/>
      <c r="E24" s="98"/>
      <c r="F24" s="99"/>
      <c r="G24" s="66"/>
      <c r="H24" s="66"/>
      <c r="I24" s="66"/>
      <c r="J24" s="66"/>
      <c r="K24" s="100"/>
      <c r="L24" s="100"/>
      <c r="M24" s="100"/>
      <c r="N24" s="101"/>
      <c r="O24" s="102"/>
      <c r="P24" s="102"/>
      <c r="Q24" s="100"/>
      <c r="R24" s="66"/>
      <c r="T24" s="115"/>
      <c r="BI24" s="106"/>
    </row>
    <row r="25" spans="2:61" s="25" customFormat="1" ht="22.5" customHeight="1" x14ac:dyDescent="0.25">
      <c r="B25" s="43"/>
      <c r="C25" s="43"/>
      <c r="D25" s="98"/>
      <c r="E25" s="98"/>
      <c r="F25" s="99"/>
      <c r="G25" s="66"/>
      <c r="H25" s="66"/>
      <c r="I25" s="66"/>
      <c r="J25" s="66"/>
      <c r="K25" s="100"/>
      <c r="L25" s="100"/>
      <c r="M25" s="100"/>
      <c r="N25" s="101"/>
      <c r="O25" s="102"/>
      <c r="P25" s="102"/>
      <c r="Q25" s="100"/>
      <c r="R25" s="66"/>
      <c r="T25" s="115"/>
      <c r="BI25" s="106"/>
    </row>
    <row r="26" spans="2:61" s="25" customFormat="1" ht="22.5" customHeight="1" x14ac:dyDescent="0.25">
      <c r="B26" s="43"/>
      <c r="C26" s="43"/>
      <c r="D26" s="98"/>
      <c r="E26" s="98"/>
      <c r="F26" s="99"/>
      <c r="G26" s="66"/>
      <c r="H26" s="66"/>
      <c r="I26" s="66"/>
      <c r="J26" s="66"/>
      <c r="K26" s="100"/>
      <c r="L26" s="100"/>
      <c r="M26" s="100"/>
      <c r="N26" s="101"/>
      <c r="O26" s="102"/>
      <c r="P26" s="102"/>
      <c r="Q26" s="100"/>
      <c r="R26" s="66"/>
      <c r="T26" s="115"/>
      <c r="BI26" s="106"/>
    </row>
    <row r="27" spans="2:61" s="25" customFormat="1" ht="22.5" customHeight="1" x14ac:dyDescent="0.25">
      <c r="B27" s="43"/>
      <c r="C27" s="43"/>
      <c r="D27" s="98"/>
      <c r="E27" s="98"/>
      <c r="F27" s="99"/>
      <c r="G27" s="66"/>
      <c r="H27" s="66"/>
      <c r="I27" s="66"/>
      <c r="J27" s="66"/>
      <c r="K27" s="100"/>
      <c r="L27" s="100"/>
      <c r="M27" s="100"/>
      <c r="N27" s="101"/>
      <c r="O27" s="102"/>
      <c r="P27" s="102"/>
      <c r="Q27" s="100"/>
      <c r="R27" s="66"/>
      <c r="T27" s="115"/>
      <c r="BI27" s="106"/>
    </row>
    <row r="28" spans="2:61" s="25" customFormat="1" ht="22.5" customHeight="1" x14ac:dyDescent="0.25">
      <c r="B28" s="43"/>
      <c r="C28" s="43"/>
      <c r="D28" s="98"/>
      <c r="E28" s="98"/>
      <c r="F28" s="99"/>
      <c r="G28" s="66"/>
      <c r="H28" s="66"/>
      <c r="I28" s="66"/>
      <c r="J28" s="66"/>
      <c r="K28" s="100"/>
      <c r="L28" s="100"/>
      <c r="M28" s="100"/>
      <c r="N28" s="101"/>
      <c r="O28" s="102"/>
      <c r="P28" s="102"/>
      <c r="Q28" s="100"/>
      <c r="R28" s="66"/>
      <c r="T28" s="115"/>
      <c r="BI28" s="106"/>
    </row>
    <row r="29" spans="2:61" s="25" customFormat="1" ht="22.5" customHeight="1" x14ac:dyDescent="0.25">
      <c r="B29" s="43"/>
      <c r="C29" s="43"/>
      <c r="D29" s="98"/>
      <c r="E29" s="98"/>
      <c r="F29" s="99"/>
      <c r="G29" s="66"/>
      <c r="H29" s="66"/>
      <c r="I29" s="66"/>
      <c r="J29" s="66"/>
      <c r="K29" s="100"/>
      <c r="L29" s="100"/>
      <c r="M29" s="100"/>
      <c r="N29" s="101"/>
      <c r="O29" s="102"/>
      <c r="P29" s="102"/>
      <c r="Q29" s="100"/>
      <c r="R29" s="66"/>
      <c r="T29" s="115"/>
      <c r="BI29" s="106"/>
    </row>
    <row r="30" spans="2:61" s="25" customFormat="1" ht="22.5" customHeight="1" x14ac:dyDescent="0.25">
      <c r="B30" s="43"/>
      <c r="C30" s="43"/>
      <c r="D30" s="98"/>
      <c r="E30" s="98"/>
      <c r="F30" s="99"/>
      <c r="G30" s="66"/>
      <c r="H30" s="66"/>
      <c r="I30" s="66"/>
      <c r="J30" s="66"/>
      <c r="K30" s="100"/>
      <c r="L30" s="100"/>
      <c r="M30" s="100"/>
      <c r="N30" s="101"/>
      <c r="O30" s="102"/>
      <c r="P30" s="102"/>
      <c r="Q30" s="100"/>
      <c r="R30" s="66"/>
      <c r="T30" s="115"/>
      <c r="BI30" s="106"/>
    </row>
    <row r="31" spans="2:61" s="25" customFormat="1" ht="22.5" customHeight="1" x14ac:dyDescent="0.25">
      <c r="B31" s="43"/>
      <c r="C31" s="43"/>
      <c r="D31" s="98"/>
      <c r="E31" s="98"/>
      <c r="F31" s="99"/>
      <c r="G31" s="66"/>
      <c r="H31" s="66"/>
      <c r="I31" s="66"/>
      <c r="J31" s="66"/>
      <c r="K31" s="100"/>
      <c r="L31" s="100"/>
      <c r="M31" s="100"/>
      <c r="N31" s="101"/>
      <c r="O31" s="102"/>
      <c r="P31" s="102"/>
      <c r="Q31" s="100"/>
      <c r="R31" s="66"/>
      <c r="T31" s="115"/>
      <c r="BI31" s="106"/>
    </row>
    <row r="32" spans="2:61" s="25" customFormat="1" ht="22.5" customHeight="1" x14ac:dyDescent="0.25">
      <c r="B32" s="43"/>
      <c r="C32" s="43"/>
      <c r="D32" s="98"/>
      <c r="E32" s="98"/>
      <c r="F32" s="99"/>
      <c r="G32" s="66"/>
      <c r="H32" s="66"/>
      <c r="I32" s="66"/>
      <c r="J32" s="66"/>
      <c r="K32" s="100"/>
      <c r="L32" s="100"/>
      <c r="M32" s="100"/>
      <c r="N32" s="101"/>
      <c r="O32" s="102"/>
      <c r="P32" s="102"/>
      <c r="Q32" s="100"/>
      <c r="R32" s="66"/>
      <c r="T32" s="115"/>
      <c r="BI32" s="106"/>
    </row>
    <row r="33" spans="2:61" s="25" customFormat="1" ht="22.5" customHeight="1" x14ac:dyDescent="0.25">
      <c r="B33" s="43"/>
      <c r="C33" s="43"/>
      <c r="D33" s="98"/>
      <c r="E33" s="98"/>
      <c r="F33" s="99"/>
      <c r="G33" s="66"/>
      <c r="H33" s="66"/>
      <c r="I33" s="66"/>
      <c r="J33" s="66"/>
      <c r="K33" s="100"/>
      <c r="L33" s="100"/>
      <c r="M33" s="100"/>
      <c r="N33" s="101"/>
      <c r="O33" s="102"/>
      <c r="P33" s="102"/>
      <c r="Q33" s="100"/>
      <c r="R33" s="66"/>
      <c r="T33" s="115"/>
      <c r="BI33" s="106"/>
    </row>
    <row r="34" spans="2:61" s="25" customFormat="1" ht="22.5" customHeight="1" x14ac:dyDescent="0.25">
      <c r="B34" s="43"/>
      <c r="C34" s="43"/>
      <c r="D34" s="98"/>
      <c r="E34" s="98"/>
      <c r="F34" s="99"/>
      <c r="G34" s="66"/>
      <c r="H34" s="66"/>
      <c r="I34" s="66"/>
      <c r="J34" s="66"/>
      <c r="K34" s="100"/>
      <c r="L34" s="100"/>
      <c r="M34" s="100"/>
      <c r="N34" s="101"/>
      <c r="O34" s="102"/>
      <c r="P34" s="102"/>
      <c r="Q34" s="100"/>
      <c r="R34" s="66"/>
      <c r="T34" s="115"/>
      <c r="BI34" s="106"/>
    </row>
    <row r="35" spans="2:61" s="25" customFormat="1" ht="22.5" customHeight="1" x14ac:dyDescent="0.25">
      <c r="B35" s="43"/>
      <c r="C35" s="43"/>
      <c r="D35" s="98"/>
      <c r="E35" s="98"/>
      <c r="F35" s="99"/>
      <c r="G35" s="66"/>
      <c r="H35" s="66"/>
      <c r="I35" s="66"/>
      <c r="J35" s="66"/>
      <c r="K35" s="100"/>
      <c r="L35" s="100"/>
      <c r="M35" s="100"/>
      <c r="N35" s="101"/>
      <c r="O35" s="102"/>
      <c r="P35" s="102"/>
      <c r="Q35" s="100"/>
      <c r="R35" s="66"/>
      <c r="T35" s="115"/>
      <c r="BI35" s="106"/>
    </row>
    <row r="36" spans="2:61" s="25" customFormat="1" ht="22.5" customHeight="1" x14ac:dyDescent="0.25">
      <c r="B36" s="43"/>
      <c r="C36" s="43"/>
      <c r="D36" s="98"/>
      <c r="E36" s="98"/>
      <c r="F36" s="99"/>
      <c r="G36" s="66"/>
      <c r="H36" s="66"/>
      <c r="I36" s="66"/>
      <c r="J36" s="66"/>
      <c r="K36" s="100"/>
      <c r="L36" s="100"/>
      <c r="M36" s="100"/>
      <c r="N36" s="101"/>
      <c r="O36" s="102"/>
      <c r="P36" s="102"/>
      <c r="Q36" s="100"/>
      <c r="R36" s="66"/>
      <c r="T36" s="115"/>
      <c r="BI36" s="106"/>
    </row>
    <row r="37" spans="2:61" s="25" customFormat="1" ht="22.5" customHeight="1" x14ac:dyDescent="0.25">
      <c r="B37" s="43"/>
      <c r="C37" s="43"/>
      <c r="D37" s="98"/>
      <c r="E37" s="98"/>
      <c r="F37" s="99"/>
      <c r="G37" s="66"/>
      <c r="H37" s="66"/>
      <c r="I37" s="66"/>
      <c r="J37" s="66"/>
      <c r="K37" s="100"/>
      <c r="L37" s="100"/>
      <c r="M37" s="100"/>
      <c r="N37" s="101"/>
      <c r="O37" s="102"/>
      <c r="P37" s="102"/>
      <c r="Q37" s="100"/>
      <c r="R37" s="66"/>
      <c r="T37" s="115"/>
      <c r="BI37" s="106"/>
    </row>
    <row r="38" spans="2:61" s="25" customFormat="1" ht="22.5" customHeight="1" x14ac:dyDescent="0.25">
      <c r="B38" s="43"/>
      <c r="C38" s="43"/>
      <c r="D38" s="98"/>
      <c r="E38" s="98"/>
      <c r="F38" s="99"/>
      <c r="G38" s="66"/>
      <c r="H38" s="66"/>
      <c r="I38" s="66"/>
      <c r="J38" s="66"/>
      <c r="K38" s="100"/>
      <c r="L38" s="100"/>
      <c r="M38" s="100"/>
      <c r="N38" s="101"/>
      <c r="O38" s="102"/>
      <c r="P38" s="102"/>
      <c r="Q38" s="100"/>
      <c r="R38" s="66"/>
      <c r="T38" s="115"/>
      <c r="BI38" s="106"/>
    </row>
    <row r="39" spans="2:61" s="25" customFormat="1" ht="22.5" customHeight="1" x14ac:dyDescent="0.25">
      <c r="B39" s="43"/>
      <c r="C39" s="43"/>
      <c r="D39" s="98"/>
      <c r="E39" s="98"/>
      <c r="F39" s="99"/>
      <c r="G39" s="66"/>
      <c r="H39" s="66"/>
      <c r="I39" s="66"/>
      <c r="J39" s="66"/>
      <c r="K39" s="100"/>
      <c r="L39" s="100"/>
      <c r="M39" s="100"/>
      <c r="N39" s="101"/>
      <c r="O39" s="102"/>
      <c r="P39" s="102"/>
      <c r="Q39" s="100"/>
      <c r="R39" s="66"/>
      <c r="T39" s="115"/>
      <c r="BI39" s="106"/>
    </row>
    <row r="40" spans="2:61" s="25" customFormat="1" ht="22.5" customHeight="1" x14ac:dyDescent="0.25">
      <c r="B40" s="43"/>
      <c r="C40" s="43"/>
      <c r="D40" s="98"/>
      <c r="E40" s="98"/>
      <c r="F40" s="99"/>
      <c r="G40" s="66"/>
      <c r="H40" s="66"/>
      <c r="I40" s="66"/>
      <c r="J40" s="66"/>
      <c r="K40" s="100"/>
      <c r="L40" s="100"/>
      <c r="M40" s="100"/>
      <c r="N40" s="101"/>
      <c r="O40" s="102"/>
      <c r="P40" s="102"/>
      <c r="Q40" s="100"/>
      <c r="R40" s="66"/>
      <c r="T40" s="115"/>
      <c r="BI40" s="106"/>
    </row>
    <row r="41" spans="2:61" s="25" customFormat="1" ht="22.5" customHeight="1" x14ac:dyDescent="0.25">
      <c r="B41" s="43"/>
      <c r="C41" s="43"/>
      <c r="D41" s="98"/>
      <c r="E41" s="98"/>
      <c r="F41" s="99"/>
      <c r="G41" s="66"/>
      <c r="H41" s="66"/>
      <c r="I41" s="66"/>
      <c r="J41" s="66"/>
      <c r="K41" s="100"/>
      <c r="L41" s="100"/>
      <c r="M41" s="100"/>
      <c r="N41" s="101"/>
      <c r="O41" s="102"/>
      <c r="P41" s="102"/>
      <c r="Q41" s="100"/>
      <c r="R41" s="66"/>
      <c r="T41" s="115"/>
      <c r="BI41" s="106"/>
    </row>
    <row r="42" spans="2:61" s="25" customFormat="1" ht="22.5" customHeight="1" x14ac:dyDescent="0.25">
      <c r="B42" s="43"/>
      <c r="C42" s="43"/>
      <c r="D42" s="98"/>
      <c r="E42" s="98"/>
      <c r="F42" s="99"/>
      <c r="G42" s="66"/>
      <c r="H42" s="66"/>
      <c r="I42" s="66"/>
      <c r="J42" s="66"/>
      <c r="K42" s="100"/>
      <c r="L42" s="100"/>
      <c r="M42" s="100"/>
      <c r="N42" s="101"/>
      <c r="O42" s="102"/>
      <c r="P42" s="102"/>
      <c r="Q42" s="100"/>
      <c r="R42" s="66"/>
      <c r="T42" s="115"/>
      <c r="BI42" s="106"/>
    </row>
    <row r="43" spans="2:61" s="25" customFormat="1" ht="22.5" customHeight="1" x14ac:dyDescent="0.25">
      <c r="B43" s="43"/>
      <c r="C43" s="43"/>
      <c r="D43" s="98"/>
      <c r="E43" s="98"/>
      <c r="F43" s="99"/>
      <c r="G43" s="66"/>
      <c r="H43" s="66"/>
      <c r="I43" s="66"/>
      <c r="J43" s="66"/>
      <c r="K43" s="100"/>
      <c r="L43" s="100"/>
      <c r="M43" s="100"/>
      <c r="N43" s="101"/>
      <c r="O43" s="102"/>
      <c r="P43" s="102"/>
      <c r="Q43" s="100"/>
      <c r="R43" s="66"/>
      <c r="T43" s="115"/>
      <c r="BI43" s="106"/>
    </row>
    <row r="44" spans="2:61" s="25" customFormat="1" ht="22.5" customHeight="1" x14ac:dyDescent="0.25">
      <c r="B44" s="43"/>
      <c r="C44" s="43"/>
      <c r="D44" s="98"/>
      <c r="E44" s="98"/>
      <c r="F44" s="99"/>
      <c r="G44" s="66"/>
      <c r="H44" s="66"/>
      <c r="I44" s="66"/>
      <c r="J44" s="66"/>
      <c r="K44" s="100"/>
      <c r="L44" s="100"/>
      <c r="M44" s="100"/>
      <c r="N44" s="101"/>
      <c r="O44" s="102"/>
      <c r="P44" s="102"/>
      <c r="Q44" s="100"/>
      <c r="R44" s="66"/>
      <c r="T44" s="115"/>
      <c r="BI44" s="106"/>
    </row>
    <row r="45" spans="2:61" s="25" customFormat="1" ht="22.5" customHeight="1" x14ac:dyDescent="0.25">
      <c r="B45" s="43"/>
      <c r="C45" s="43"/>
      <c r="D45" s="98"/>
      <c r="E45" s="98"/>
      <c r="F45" s="99"/>
      <c r="G45" s="66"/>
      <c r="H45" s="66"/>
      <c r="I45" s="66"/>
      <c r="J45" s="66"/>
      <c r="K45" s="100"/>
      <c r="L45" s="100"/>
      <c r="M45" s="100"/>
      <c r="N45" s="101"/>
      <c r="O45" s="102"/>
      <c r="P45" s="102"/>
      <c r="Q45" s="100"/>
      <c r="R45" s="66"/>
      <c r="T45" s="115"/>
      <c r="BI45" s="106"/>
    </row>
    <row r="46" spans="2:61" s="25" customFormat="1" ht="22.5" customHeight="1" x14ac:dyDescent="0.25">
      <c r="B46" s="43"/>
      <c r="C46" s="43"/>
      <c r="D46" s="98"/>
      <c r="E46" s="98"/>
      <c r="F46" s="99"/>
      <c r="G46" s="66"/>
      <c r="H46" s="66"/>
      <c r="I46" s="66"/>
      <c r="J46" s="66"/>
      <c r="K46" s="100"/>
      <c r="L46" s="100"/>
      <c r="M46" s="100"/>
      <c r="N46" s="101"/>
      <c r="O46" s="102"/>
      <c r="P46" s="102"/>
      <c r="Q46" s="100"/>
      <c r="R46" s="66"/>
      <c r="T46" s="115"/>
      <c r="BI46" s="106"/>
    </row>
    <row r="47" spans="2:61" s="25" customFormat="1" ht="22.5" customHeight="1" x14ac:dyDescent="0.25">
      <c r="B47" s="43"/>
      <c r="C47" s="43"/>
      <c r="D47" s="98"/>
      <c r="E47" s="98"/>
      <c r="F47" s="99"/>
      <c r="G47" s="66"/>
      <c r="H47" s="66"/>
      <c r="I47" s="66"/>
      <c r="J47" s="66"/>
      <c r="K47" s="100"/>
      <c r="L47" s="100"/>
      <c r="M47" s="100"/>
      <c r="N47" s="101"/>
      <c r="O47" s="102"/>
      <c r="P47" s="102"/>
      <c r="Q47" s="100"/>
      <c r="R47" s="66"/>
      <c r="T47" s="115"/>
      <c r="BI47" s="106"/>
    </row>
    <row r="48" spans="2:61" s="25" customFormat="1" ht="22.5" customHeight="1" x14ac:dyDescent="0.25">
      <c r="B48" s="43"/>
      <c r="C48" s="43"/>
      <c r="D48" s="98"/>
      <c r="E48" s="98"/>
      <c r="F48" s="99"/>
      <c r="G48" s="66"/>
      <c r="H48" s="66"/>
      <c r="I48" s="66"/>
      <c r="J48" s="66"/>
      <c r="K48" s="100"/>
      <c r="L48" s="100"/>
      <c r="M48" s="100"/>
      <c r="N48" s="101"/>
      <c r="O48" s="102"/>
      <c r="P48" s="102"/>
      <c r="Q48" s="100"/>
      <c r="R48" s="66"/>
      <c r="T48" s="115"/>
      <c r="BI48" s="106"/>
    </row>
    <row r="49" spans="2:61" s="25" customFormat="1" ht="22.5" customHeight="1" x14ac:dyDescent="0.25">
      <c r="B49" s="43"/>
      <c r="C49" s="43"/>
      <c r="D49" s="98"/>
      <c r="E49" s="98"/>
      <c r="F49" s="99"/>
      <c r="G49" s="66"/>
      <c r="H49" s="66"/>
      <c r="I49" s="66"/>
      <c r="J49" s="66"/>
      <c r="K49" s="100"/>
      <c r="L49" s="100"/>
      <c r="M49" s="100"/>
      <c r="N49" s="101"/>
      <c r="O49" s="102"/>
      <c r="P49" s="102"/>
      <c r="Q49" s="100"/>
      <c r="R49" s="66"/>
      <c r="T49" s="115"/>
      <c r="BI49" s="106"/>
    </row>
    <row r="50" spans="2:61" s="25" customFormat="1" ht="22.5" customHeight="1" x14ac:dyDescent="0.25">
      <c r="B50" s="43"/>
      <c r="C50" s="43"/>
      <c r="D50" s="98"/>
      <c r="E50" s="98"/>
      <c r="F50" s="99"/>
      <c r="G50" s="66"/>
      <c r="H50" s="66"/>
      <c r="I50" s="43"/>
      <c r="J50" s="66"/>
      <c r="K50" s="100"/>
      <c r="L50" s="100"/>
      <c r="M50" s="100"/>
      <c r="N50" s="101"/>
      <c r="O50" s="102"/>
      <c r="P50" s="102"/>
      <c r="Q50" s="100"/>
      <c r="R50" s="66"/>
      <c r="T50" s="115"/>
      <c r="BI50" s="106"/>
    </row>
    <row r="51" spans="2:61" s="25" customFormat="1" ht="22.5" customHeight="1" x14ac:dyDescent="0.25">
      <c r="B51" s="43"/>
      <c r="C51" s="43"/>
      <c r="D51" s="98"/>
      <c r="E51" s="98"/>
      <c r="F51" s="99"/>
      <c r="G51" s="66"/>
      <c r="H51" s="66"/>
      <c r="I51" s="43"/>
      <c r="J51" s="66"/>
      <c r="K51" s="100"/>
      <c r="L51" s="100"/>
      <c r="M51" s="100"/>
      <c r="N51" s="101"/>
      <c r="O51" s="102"/>
      <c r="P51" s="102"/>
      <c r="Q51" s="100"/>
      <c r="R51" s="66"/>
      <c r="T51" s="115"/>
      <c r="BI51" s="106"/>
    </row>
    <row r="52" spans="2:61" s="25" customFormat="1" ht="22.5" customHeight="1" x14ac:dyDescent="0.25">
      <c r="B52" s="43"/>
      <c r="C52" s="43"/>
      <c r="D52" s="98"/>
      <c r="E52" s="98"/>
      <c r="F52" s="99"/>
      <c r="G52" s="66"/>
      <c r="H52" s="66"/>
      <c r="I52" s="43"/>
      <c r="J52" s="66"/>
      <c r="K52" s="100"/>
      <c r="L52" s="100"/>
      <c r="M52" s="100"/>
      <c r="N52" s="101"/>
      <c r="O52" s="102"/>
      <c r="P52" s="102"/>
      <c r="Q52" s="100"/>
      <c r="R52" s="66"/>
      <c r="T52" s="115"/>
      <c r="BI52" s="106"/>
    </row>
    <row r="53" spans="2:61" s="25" customFormat="1" ht="22.5" customHeight="1" x14ac:dyDescent="0.25">
      <c r="B53" s="43"/>
      <c r="C53" s="43"/>
      <c r="D53" s="98"/>
      <c r="E53" s="98"/>
      <c r="F53" s="99"/>
      <c r="G53" s="66"/>
      <c r="H53" s="66"/>
      <c r="I53" s="43"/>
      <c r="J53" s="66"/>
      <c r="K53" s="100"/>
      <c r="L53" s="100"/>
      <c r="M53" s="100"/>
      <c r="N53" s="101"/>
      <c r="O53" s="102"/>
      <c r="P53" s="102"/>
      <c r="Q53" s="100"/>
      <c r="R53" s="66"/>
      <c r="T53" s="115"/>
      <c r="BI53" s="106"/>
    </row>
    <row r="54" spans="2:61" s="25" customFormat="1" ht="22.5" customHeight="1" x14ac:dyDescent="0.25">
      <c r="B54" s="43"/>
      <c r="C54" s="43"/>
      <c r="D54" s="98"/>
      <c r="E54" s="98"/>
      <c r="F54" s="99"/>
      <c r="G54" s="66"/>
      <c r="H54" s="66"/>
      <c r="I54" s="43"/>
      <c r="J54" s="66"/>
      <c r="K54" s="100"/>
      <c r="L54" s="100"/>
      <c r="M54" s="100"/>
      <c r="N54" s="101"/>
      <c r="O54" s="102"/>
      <c r="P54" s="102"/>
      <c r="Q54" s="100"/>
      <c r="R54" s="66"/>
      <c r="T54" s="115"/>
      <c r="BI54" s="106"/>
    </row>
    <row r="55" spans="2:61" s="25" customFormat="1" ht="22.5" customHeight="1" x14ac:dyDescent="0.25">
      <c r="B55" s="43"/>
      <c r="C55" s="43"/>
      <c r="D55" s="98"/>
      <c r="E55" s="98"/>
      <c r="F55" s="99"/>
      <c r="G55" s="66"/>
      <c r="H55" s="66"/>
      <c r="I55" s="43"/>
      <c r="J55" s="66"/>
      <c r="K55" s="100"/>
      <c r="L55" s="100"/>
      <c r="M55" s="100"/>
      <c r="N55" s="101"/>
      <c r="O55" s="102"/>
      <c r="P55" s="102"/>
      <c r="Q55" s="100"/>
      <c r="R55" s="66"/>
      <c r="T55" s="115"/>
      <c r="BI55" s="106"/>
    </row>
    <row r="56" spans="2:61" s="25" customFormat="1" ht="22.5" customHeight="1" x14ac:dyDescent="0.25">
      <c r="B56" s="43"/>
      <c r="C56" s="43"/>
      <c r="D56" s="98"/>
      <c r="E56" s="98"/>
      <c r="F56" s="99"/>
      <c r="G56" s="66"/>
      <c r="H56" s="66"/>
      <c r="I56" s="43"/>
      <c r="J56" s="66"/>
      <c r="K56" s="100"/>
      <c r="L56" s="100"/>
      <c r="M56" s="100"/>
      <c r="N56" s="101"/>
      <c r="O56" s="102"/>
      <c r="P56" s="102"/>
      <c r="Q56" s="100"/>
      <c r="R56" s="66"/>
      <c r="T56" s="115"/>
      <c r="BI56" s="106"/>
    </row>
    <row r="57" spans="2:61" s="25" customFormat="1" ht="22.5" customHeight="1" x14ac:dyDescent="0.25">
      <c r="B57" s="43"/>
      <c r="C57" s="43"/>
      <c r="D57" s="98"/>
      <c r="E57" s="98"/>
      <c r="F57" s="99"/>
      <c r="G57" s="66"/>
      <c r="H57" s="66"/>
      <c r="I57" s="43"/>
      <c r="J57" s="66"/>
      <c r="K57" s="100"/>
      <c r="L57" s="100"/>
      <c r="M57" s="100"/>
      <c r="N57" s="101"/>
      <c r="O57" s="102"/>
      <c r="P57" s="102"/>
      <c r="Q57" s="100"/>
      <c r="R57" s="66"/>
      <c r="T57" s="115"/>
      <c r="BI57" s="106"/>
    </row>
    <row r="58" spans="2:61" s="25" customFormat="1" ht="22.5" customHeight="1" x14ac:dyDescent="0.25">
      <c r="B58" s="43"/>
      <c r="C58" s="43"/>
      <c r="D58" s="98"/>
      <c r="E58" s="98"/>
      <c r="F58" s="99"/>
      <c r="G58" s="66"/>
      <c r="H58" s="66"/>
      <c r="I58" s="43"/>
      <c r="J58" s="66"/>
      <c r="K58" s="100"/>
      <c r="L58" s="100"/>
      <c r="M58" s="100"/>
      <c r="N58" s="101"/>
      <c r="O58" s="102"/>
      <c r="P58" s="102"/>
      <c r="Q58" s="100"/>
      <c r="R58" s="66"/>
      <c r="T58" s="115"/>
      <c r="BI58" s="106"/>
    </row>
    <row r="59" spans="2:61" s="25" customFormat="1" ht="22.5" customHeight="1" x14ac:dyDescent="0.25">
      <c r="B59" s="43"/>
      <c r="C59" s="43"/>
      <c r="D59" s="98"/>
      <c r="E59" s="98"/>
      <c r="F59" s="99"/>
      <c r="G59" s="66"/>
      <c r="H59" s="66"/>
      <c r="I59" s="43"/>
      <c r="J59" s="66"/>
      <c r="K59" s="100"/>
      <c r="L59" s="100"/>
      <c r="M59" s="100"/>
      <c r="N59" s="101"/>
      <c r="O59" s="102"/>
      <c r="P59" s="102"/>
      <c r="Q59" s="100"/>
      <c r="R59" s="66"/>
      <c r="T59" s="115"/>
      <c r="BI59" s="106"/>
    </row>
    <row r="60" spans="2:61" s="25" customFormat="1" ht="22.5" customHeight="1" x14ac:dyDescent="0.25">
      <c r="B60" s="43"/>
      <c r="C60" s="43"/>
      <c r="D60" s="98"/>
      <c r="E60" s="98"/>
      <c r="F60" s="99"/>
      <c r="G60" s="66"/>
      <c r="H60" s="66"/>
      <c r="I60" s="43"/>
      <c r="J60" s="66"/>
      <c r="K60" s="100"/>
      <c r="L60" s="100"/>
      <c r="M60" s="100"/>
      <c r="N60" s="101"/>
      <c r="O60" s="102"/>
      <c r="P60" s="102"/>
      <c r="Q60" s="100"/>
      <c r="R60" s="66"/>
      <c r="T60" s="115"/>
      <c r="BI60" s="106"/>
    </row>
    <row r="61" spans="2:61" s="25" customFormat="1" ht="22.5" customHeight="1" x14ac:dyDescent="0.25">
      <c r="K61" s="100"/>
      <c r="T61" s="115"/>
      <c r="BI61" s="106"/>
    </row>
    <row r="62" spans="2:61" s="25" customFormat="1" ht="22.5" customHeight="1" x14ac:dyDescent="0.25">
      <c r="K62" s="100"/>
      <c r="T62" s="115"/>
      <c r="BI62" s="106"/>
    </row>
    <row r="63" spans="2:61" s="25" customFormat="1" ht="22.5" customHeight="1" x14ac:dyDescent="0.25">
      <c r="K63" s="100"/>
      <c r="T63" s="115"/>
      <c r="BI63" s="106"/>
    </row>
    <row r="64" spans="2:61" s="25" customFormat="1" ht="22.5" customHeight="1" x14ac:dyDescent="0.25">
      <c r="K64" s="100"/>
      <c r="T64" s="115"/>
      <c r="BI64" s="106"/>
    </row>
    <row r="65" spans="11:61" s="25" customFormat="1" ht="22.5" customHeight="1" x14ac:dyDescent="0.25">
      <c r="K65" s="100"/>
      <c r="T65" s="115"/>
      <c r="BI65" s="106"/>
    </row>
    <row r="66" spans="11:61" s="25" customFormat="1" ht="22.5" customHeight="1" x14ac:dyDescent="0.25">
      <c r="K66" s="100"/>
      <c r="T66" s="115"/>
      <c r="BI66" s="106"/>
    </row>
    <row r="67" spans="11:61" s="25" customFormat="1" ht="22.5" customHeight="1" x14ac:dyDescent="0.25">
      <c r="K67" s="100"/>
      <c r="T67" s="115"/>
      <c r="BI67" s="106"/>
    </row>
    <row r="68" spans="11:61" s="25" customFormat="1" ht="22.5" customHeight="1" x14ac:dyDescent="0.25">
      <c r="K68" s="100"/>
      <c r="T68" s="115"/>
      <c r="BI68" s="106"/>
    </row>
    <row r="69" spans="11:61" s="25" customFormat="1" ht="22.5" customHeight="1" x14ac:dyDescent="0.25">
      <c r="K69" s="100"/>
      <c r="T69" s="115"/>
      <c r="BI69" s="106"/>
    </row>
    <row r="70" spans="11:61" s="25" customFormat="1" ht="22.5" customHeight="1" x14ac:dyDescent="0.25">
      <c r="K70" s="100"/>
      <c r="T70" s="115"/>
      <c r="BI70" s="106"/>
    </row>
    <row r="71" spans="11:61" s="25" customFormat="1" ht="22.5" customHeight="1" x14ac:dyDescent="0.25">
      <c r="K71" s="100"/>
      <c r="T71" s="115"/>
      <c r="BI71" s="106"/>
    </row>
    <row r="72" spans="11:61" s="25" customFormat="1" ht="22.5" customHeight="1" x14ac:dyDescent="0.25">
      <c r="K72" s="100"/>
      <c r="T72" s="115"/>
      <c r="BI72" s="106"/>
    </row>
    <row r="73" spans="11:61" s="25" customFormat="1" ht="22.5" customHeight="1" x14ac:dyDescent="0.25">
      <c r="K73" s="100"/>
      <c r="T73" s="115"/>
      <c r="BI73" s="106"/>
    </row>
    <row r="74" spans="11:61" s="25" customFormat="1" ht="22.5" customHeight="1" x14ac:dyDescent="0.25">
      <c r="K74" s="100"/>
      <c r="T74" s="115"/>
      <c r="BI74" s="106"/>
    </row>
    <row r="75" spans="11:61" s="25" customFormat="1" ht="22.5" customHeight="1" x14ac:dyDescent="0.25">
      <c r="K75" s="100"/>
      <c r="T75" s="115"/>
      <c r="BI75" s="106"/>
    </row>
    <row r="76" spans="11:61" s="25" customFormat="1" ht="22.5" customHeight="1" x14ac:dyDescent="0.25">
      <c r="K76" s="100"/>
      <c r="T76" s="115"/>
      <c r="BI76" s="106"/>
    </row>
    <row r="77" spans="11:61" s="25" customFormat="1" ht="22.5" customHeight="1" x14ac:dyDescent="0.25">
      <c r="K77" s="100"/>
      <c r="T77" s="115"/>
      <c r="BI77" s="106"/>
    </row>
    <row r="78" spans="11:61" s="25" customFormat="1" ht="22.5" customHeight="1" x14ac:dyDescent="0.25">
      <c r="K78" s="100"/>
      <c r="T78" s="115"/>
      <c r="BI78" s="106"/>
    </row>
    <row r="79" spans="11:61" s="25" customFormat="1" ht="22.5" customHeight="1" x14ac:dyDescent="0.25">
      <c r="K79" s="100"/>
      <c r="T79" s="115"/>
      <c r="BI79" s="106"/>
    </row>
    <row r="80" spans="11:61" s="25" customFormat="1" ht="22.5" customHeight="1" x14ac:dyDescent="0.25">
      <c r="K80" s="100"/>
      <c r="T80" s="115"/>
      <c r="BI80" s="106"/>
    </row>
    <row r="81" spans="11:61" s="25" customFormat="1" ht="22.5" customHeight="1" x14ac:dyDescent="0.25">
      <c r="K81" s="100"/>
      <c r="T81" s="115"/>
      <c r="BI81" s="106"/>
    </row>
    <row r="82" spans="11:61" s="25" customFormat="1" ht="22.5" customHeight="1" x14ac:dyDescent="0.25">
      <c r="K82" s="100"/>
      <c r="T82" s="115"/>
      <c r="BI82" s="106"/>
    </row>
    <row r="83" spans="11:61" s="25" customFormat="1" ht="22.5" customHeight="1" x14ac:dyDescent="0.25">
      <c r="K83" s="100"/>
      <c r="T83" s="115"/>
      <c r="BI83" s="106"/>
    </row>
    <row r="84" spans="11:61" s="25" customFormat="1" ht="22.5" customHeight="1" x14ac:dyDescent="0.25">
      <c r="K84" s="100"/>
      <c r="T84" s="115"/>
      <c r="BI84" s="106"/>
    </row>
    <row r="85" spans="11:61" s="25" customFormat="1" ht="22.5" customHeight="1" x14ac:dyDescent="0.25">
      <c r="K85" s="100"/>
      <c r="T85" s="115"/>
      <c r="BI85" s="106"/>
    </row>
    <row r="86" spans="11:61" s="25" customFormat="1" ht="22.5" customHeight="1" x14ac:dyDescent="0.25">
      <c r="K86" s="100"/>
      <c r="T86" s="115"/>
      <c r="BI86" s="106"/>
    </row>
    <row r="87" spans="11:61" s="25" customFormat="1" ht="22.5" customHeight="1" x14ac:dyDescent="0.25">
      <c r="K87" s="100"/>
      <c r="T87" s="115"/>
      <c r="BI87" s="106"/>
    </row>
    <row r="88" spans="11:61" s="25" customFormat="1" ht="22.5" customHeight="1" x14ac:dyDescent="0.25">
      <c r="K88" s="100"/>
      <c r="T88" s="115"/>
      <c r="BI88" s="106"/>
    </row>
    <row r="89" spans="11:61" s="25" customFormat="1" ht="22.5" customHeight="1" x14ac:dyDescent="0.25">
      <c r="K89" s="100"/>
      <c r="T89" s="115"/>
      <c r="BI89" s="106"/>
    </row>
    <row r="90" spans="11:61" s="25" customFormat="1" ht="22.5" customHeight="1" x14ac:dyDescent="0.25">
      <c r="K90" s="100"/>
      <c r="T90" s="115"/>
      <c r="BI90" s="106"/>
    </row>
    <row r="91" spans="11:61" s="25" customFormat="1" ht="22.5" customHeight="1" x14ac:dyDescent="0.25">
      <c r="K91" s="100"/>
      <c r="T91" s="115"/>
      <c r="BI91" s="106"/>
    </row>
    <row r="92" spans="11:61" s="25" customFormat="1" ht="22.5" customHeight="1" x14ac:dyDescent="0.25">
      <c r="K92" s="100"/>
      <c r="T92" s="115"/>
      <c r="BI92" s="106"/>
    </row>
    <row r="93" spans="11:61" s="25" customFormat="1" ht="22.5" customHeight="1" x14ac:dyDescent="0.25">
      <c r="K93" s="100"/>
      <c r="T93" s="115"/>
      <c r="BI93" s="106"/>
    </row>
    <row r="94" spans="11:61" s="25" customFormat="1" ht="22.5" customHeight="1" x14ac:dyDescent="0.25">
      <c r="K94" s="100"/>
      <c r="T94" s="115"/>
      <c r="BI94" s="106"/>
    </row>
    <row r="95" spans="11:61" s="25" customFormat="1" ht="22.5" customHeight="1" x14ac:dyDescent="0.25">
      <c r="K95" s="100"/>
      <c r="T95" s="115"/>
      <c r="BI95" s="106"/>
    </row>
    <row r="96" spans="11:61" s="25" customFormat="1" ht="22.5" customHeight="1" x14ac:dyDescent="0.25">
      <c r="K96" s="100"/>
      <c r="T96" s="115"/>
      <c r="BI96" s="106"/>
    </row>
    <row r="97" spans="11:61" s="25" customFormat="1" ht="22.5" customHeight="1" x14ac:dyDescent="0.25">
      <c r="K97" s="100"/>
      <c r="T97" s="115"/>
      <c r="BI97" s="106"/>
    </row>
    <row r="98" spans="11:61" s="25" customFormat="1" ht="22.5" customHeight="1" x14ac:dyDescent="0.25">
      <c r="K98" s="100"/>
      <c r="T98" s="115"/>
      <c r="BI98" s="106"/>
    </row>
    <row r="99" spans="11:61" s="25" customFormat="1" ht="22.5" customHeight="1" x14ac:dyDescent="0.25">
      <c r="K99" s="100"/>
      <c r="T99" s="115"/>
      <c r="BI99" s="106"/>
    </row>
    <row r="100" spans="11:61" s="25" customFormat="1" ht="22.5" customHeight="1" x14ac:dyDescent="0.25">
      <c r="K100" s="100"/>
      <c r="T100" s="115"/>
      <c r="BI100" s="106"/>
    </row>
    <row r="101" spans="11:61" s="25" customFormat="1" ht="22.5" customHeight="1" x14ac:dyDescent="0.25">
      <c r="K101" s="100"/>
      <c r="T101" s="115"/>
      <c r="BI101" s="106"/>
    </row>
    <row r="102" spans="11:61" s="25" customFormat="1" ht="22.5" customHeight="1" x14ac:dyDescent="0.25">
      <c r="K102" s="100"/>
      <c r="T102" s="115"/>
      <c r="BI102" s="106"/>
    </row>
    <row r="103" spans="11:61" s="25" customFormat="1" ht="22.5" customHeight="1" x14ac:dyDescent="0.25">
      <c r="K103" s="100"/>
      <c r="T103" s="115"/>
      <c r="BI103" s="106"/>
    </row>
    <row r="104" spans="11:61" s="25" customFormat="1" ht="22.5" customHeight="1" x14ac:dyDescent="0.25">
      <c r="K104" s="100"/>
      <c r="T104" s="115"/>
      <c r="BI104" s="106"/>
    </row>
    <row r="105" spans="11:61" s="25" customFormat="1" ht="22.5" customHeight="1" x14ac:dyDescent="0.25">
      <c r="K105" s="100"/>
      <c r="T105" s="115"/>
      <c r="BI105" s="106"/>
    </row>
    <row r="106" spans="11:61" s="25" customFormat="1" ht="22.5" customHeight="1" x14ac:dyDescent="0.25">
      <c r="K106" s="100"/>
      <c r="T106" s="115"/>
      <c r="BI106" s="106"/>
    </row>
    <row r="107" spans="11:61" s="25" customFormat="1" ht="22.5" customHeight="1" x14ac:dyDescent="0.25">
      <c r="K107" s="100"/>
      <c r="T107" s="115"/>
      <c r="BI107" s="106"/>
    </row>
    <row r="108" spans="11:61" s="25" customFormat="1" ht="22.5" customHeight="1" x14ac:dyDescent="0.25">
      <c r="K108" s="100"/>
      <c r="T108" s="115"/>
      <c r="BI108" s="106"/>
    </row>
    <row r="109" spans="11:61" s="25" customFormat="1" ht="22.5" customHeight="1" x14ac:dyDescent="0.25">
      <c r="K109" s="100"/>
      <c r="T109" s="115"/>
      <c r="BI109" s="106"/>
    </row>
    <row r="110" spans="11:61" s="25" customFormat="1" ht="22.5" customHeight="1" x14ac:dyDescent="0.25">
      <c r="K110" s="100"/>
      <c r="T110" s="115"/>
      <c r="BI110" s="106"/>
    </row>
    <row r="111" spans="11:61" s="25" customFormat="1" ht="22.5" customHeight="1" x14ac:dyDescent="0.25">
      <c r="K111" s="100"/>
      <c r="T111" s="115"/>
      <c r="BI111" s="106"/>
    </row>
    <row r="112" spans="11:61" s="25" customFormat="1" ht="22.5" customHeight="1" x14ac:dyDescent="0.25">
      <c r="K112" s="100"/>
      <c r="T112" s="115"/>
      <c r="BI112" s="106"/>
    </row>
    <row r="113" spans="11:11" ht="22.5" customHeight="1" x14ac:dyDescent="0.25">
      <c r="K113" s="51"/>
    </row>
    <row r="114" spans="11:11" ht="22.5" customHeight="1" x14ac:dyDescent="0.25">
      <c r="K114" s="48"/>
    </row>
    <row r="115" spans="11:11" ht="22.5" customHeight="1" x14ac:dyDescent="0.25">
      <c r="K115" s="48"/>
    </row>
    <row r="116" spans="11:11" ht="22.5" customHeight="1" x14ac:dyDescent="0.25">
      <c r="K116" s="48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rightToLeft="1" tabSelected="1" view="pageLayout" zoomScaleNormal="100" workbookViewId="0">
      <selection activeCell="B6" sqref="B6"/>
    </sheetView>
  </sheetViews>
  <sheetFormatPr defaultColWidth="11.7109375" defaultRowHeight="18.75" x14ac:dyDescent="0.25"/>
  <cols>
    <col min="1" max="1" width="7.5703125" style="42" customWidth="1"/>
    <col min="2" max="2" width="45.42578125" style="46" customWidth="1"/>
    <col min="3" max="3" width="9.140625" style="46" customWidth="1"/>
    <col min="4" max="4" width="12.140625" style="42" customWidth="1"/>
    <col min="5" max="5" width="11.28515625" style="42" hidden="1" customWidth="1"/>
    <col min="6" max="6" width="10" style="42" hidden="1" customWidth="1"/>
    <col min="7" max="58" width="0" style="42" hidden="1" customWidth="1"/>
    <col min="59" max="250" width="11.7109375" style="42"/>
    <col min="251" max="251" width="8.42578125" style="42" customWidth="1"/>
    <col min="252" max="252" width="32.28515625" style="42" customWidth="1"/>
    <col min="253" max="253" width="14.42578125" style="42" customWidth="1"/>
    <col min="254" max="254" width="13.140625" style="42" customWidth="1"/>
    <col min="255" max="255" width="14.42578125" style="42" customWidth="1"/>
    <col min="256" max="256" width="57.7109375" style="42" customWidth="1"/>
    <col min="257" max="257" width="15.5703125" style="42" customWidth="1"/>
    <col min="258" max="259" width="14.42578125" style="42" customWidth="1"/>
    <col min="260" max="261" width="16.7109375" style="42" customWidth="1"/>
    <col min="262" max="506" width="11.7109375" style="42"/>
    <col min="507" max="507" width="8.42578125" style="42" customWidth="1"/>
    <col min="508" max="508" width="32.28515625" style="42" customWidth="1"/>
    <col min="509" max="509" width="14.42578125" style="42" customWidth="1"/>
    <col min="510" max="510" width="13.140625" style="42" customWidth="1"/>
    <col min="511" max="511" width="14.42578125" style="42" customWidth="1"/>
    <col min="512" max="512" width="57.7109375" style="42" customWidth="1"/>
    <col min="513" max="513" width="15.5703125" style="42" customWidth="1"/>
    <col min="514" max="515" width="14.42578125" style="42" customWidth="1"/>
    <col min="516" max="517" width="16.7109375" style="42" customWidth="1"/>
    <col min="518" max="762" width="11.7109375" style="42"/>
    <col min="763" max="763" width="8.42578125" style="42" customWidth="1"/>
    <col min="764" max="764" width="32.28515625" style="42" customWidth="1"/>
    <col min="765" max="765" width="14.42578125" style="42" customWidth="1"/>
    <col min="766" max="766" width="13.140625" style="42" customWidth="1"/>
    <col min="767" max="767" width="14.42578125" style="42" customWidth="1"/>
    <col min="768" max="768" width="57.7109375" style="42" customWidth="1"/>
    <col min="769" max="769" width="15.5703125" style="42" customWidth="1"/>
    <col min="770" max="771" width="14.42578125" style="42" customWidth="1"/>
    <col min="772" max="773" width="16.7109375" style="42" customWidth="1"/>
    <col min="774" max="1018" width="11.7109375" style="42"/>
    <col min="1019" max="1019" width="8.42578125" style="42" customWidth="1"/>
    <col min="1020" max="1020" width="32.28515625" style="42" customWidth="1"/>
    <col min="1021" max="1021" width="14.42578125" style="42" customWidth="1"/>
    <col min="1022" max="1022" width="13.140625" style="42" customWidth="1"/>
    <col min="1023" max="1023" width="14.42578125" style="42" customWidth="1"/>
    <col min="1024" max="1024" width="57.7109375" style="42" customWidth="1"/>
    <col min="1025" max="1025" width="15.5703125" style="42" customWidth="1"/>
    <col min="1026" max="1027" width="14.42578125" style="42" customWidth="1"/>
    <col min="1028" max="1029" width="16.7109375" style="42" customWidth="1"/>
    <col min="1030" max="1274" width="11.7109375" style="42"/>
    <col min="1275" max="1275" width="8.42578125" style="42" customWidth="1"/>
    <col min="1276" max="1276" width="32.28515625" style="42" customWidth="1"/>
    <col min="1277" max="1277" width="14.42578125" style="42" customWidth="1"/>
    <col min="1278" max="1278" width="13.140625" style="42" customWidth="1"/>
    <col min="1279" max="1279" width="14.42578125" style="42" customWidth="1"/>
    <col min="1280" max="1280" width="57.7109375" style="42" customWidth="1"/>
    <col min="1281" max="1281" width="15.5703125" style="42" customWidth="1"/>
    <col min="1282" max="1283" width="14.42578125" style="42" customWidth="1"/>
    <col min="1284" max="1285" width="16.7109375" style="42" customWidth="1"/>
    <col min="1286" max="1530" width="11.7109375" style="42"/>
    <col min="1531" max="1531" width="8.42578125" style="42" customWidth="1"/>
    <col min="1532" max="1532" width="32.28515625" style="42" customWidth="1"/>
    <col min="1533" max="1533" width="14.42578125" style="42" customWidth="1"/>
    <col min="1534" max="1534" width="13.140625" style="42" customWidth="1"/>
    <col min="1535" max="1535" width="14.42578125" style="42" customWidth="1"/>
    <col min="1536" max="1536" width="57.7109375" style="42" customWidth="1"/>
    <col min="1537" max="1537" width="15.5703125" style="42" customWidth="1"/>
    <col min="1538" max="1539" width="14.42578125" style="42" customWidth="1"/>
    <col min="1540" max="1541" width="16.7109375" style="42" customWidth="1"/>
    <col min="1542" max="1786" width="11.7109375" style="42"/>
    <col min="1787" max="1787" width="8.42578125" style="42" customWidth="1"/>
    <col min="1788" max="1788" width="32.28515625" style="42" customWidth="1"/>
    <col min="1789" max="1789" width="14.42578125" style="42" customWidth="1"/>
    <col min="1790" max="1790" width="13.140625" style="42" customWidth="1"/>
    <col min="1791" max="1791" width="14.42578125" style="42" customWidth="1"/>
    <col min="1792" max="1792" width="57.7109375" style="42" customWidth="1"/>
    <col min="1793" max="1793" width="15.5703125" style="42" customWidth="1"/>
    <col min="1794" max="1795" width="14.42578125" style="42" customWidth="1"/>
    <col min="1796" max="1797" width="16.7109375" style="42" customWidth="1"/>
    <col min="1798" max="2042" width="11.7109375" style="42"/>
    <col min="2043" max="2043" width="8.42578125" style="42" customWidth="1"/>
    <col min="2044" max="2044" width="32.28515625" style="42" customWidth="1"/>
    <col min="2045" max="2045" width="14.42578125" style="42" customWidth="1"/>
    <col min="2046" max="2046" width="13.140625" style="42" customWidth="1"/>
    <col min="2047" max="2047" width="14.42578125" style="42" customWidth="1"/>
    <col min="2048" max="2048" width="57.7109375" style="42" customWidth="1"/>
    <col min="2049" max="2049" width="15.5703125" style="42" customWidth="1"/>
    <col min="2050" max="2051" width="14.42578125" style="42" customWidth="1"/>
    <col min="2052" max="2053" width="16.7109375" style="42" customWidth="1"/>
    <col min="2054" max="2298" width="11.7109375" style="42"/>
    <col min="2299" max="2299" width="8.42578125" style="42" customWidth="1"/>
    <col min="2300" max="2300" width="32.28515625" style="42" customWidth="1"/>
    <col min="2301" max="2301" width="14.42578125" style="42" customWidth="1"/>
    <col min="2302" max="2302" width="13.140625" style="42" customWidth="1"/>
    <col min="2303" max="2303" width="14.42578125" style="42" customWidth="1"/>
    <col min="2304" max="2304" width="57.7109375" style="42" customWidth="1"/>
    <col min="2305" max="2305" width="15.5703125" style="42" customWidth="1"/>
    <col min="2306" max="2307" width="14.42578125" style="42" customWidth="1"/>
    <col min="2308" max="2309" width="16.7109375" style="42" customWidth="1"/>
    <col min="2310" max="2554" width="11.7109375" style="42"/>
    <col min="2555" max="2555" width="8.42578125" style="42" customWidth="1"/>
    <col min="2556" max="2556" width="32.28515625" style="42" customWidth="1"/>
    <col min="2557" max="2557" width="14.42578125" style="42" customWidth="1"/>
    <col min="2558" max="2558" width="13.140625" style="42" customWidth="1"/>
    <col min="2559" max="2559" width="14.42578125" style="42" customWidth="1"/>
    <col min="2560" max="2560" width="57.7109375" style="42" customWidth="1"/>
    <col min="2561" max="2561" width="15.5703125" style="42" customWidth="1"/>
    <col min="2562" max="2563" width="14.42578125" style="42" customWidth="1"/>
    <col min="2564" max="2565" width="16.7109375" style="42" customWidth="1"/>
    <col min="2566" max="2810" width="11.7109375" style="42"/>
    <col min="2811" max="2811" width="8.42578125" style="42" customWidth="1"/>
    <col min="2812" max="2812" width="32.28515625" style="42" customWidth="1"/>
    <col min="2813" max="2813" width="14.42578125" style="42" customWidth="1"/>
    <col min="2814" max="2814" width="13.140625" style="42" customWidth="1"/>
    <col min="2815" max="2815" width="14.42578125" style="42" customWidth="1"/>
    <col min="2816" max="2816" width="57.7109375" style="42" customWidth="1"/>
    <col min="2817" max="2817" width="15.5703125" style="42" customWidth="1"/>
    <col min="2818" max="2819" width="14.42578125" style="42" customWidth="1"/>
    <col min="2820" max="2821" width="16.7109375" style="42" customWidth="1"/>
    <col min="2822" max="3066" width="11.7109375" style="42"/>
    <col min="3067" max="3067" width="8.42578125" style="42" customWidth="1"/>
    <col min="3068" max="3068" width="32.28515625" style="42" customWidth="1"/>
    <col min="3069" max="3069" width="14.42578125" style="42" customWidth="1"/>
    <col min="3070" max="3070" width="13.140625" style="42" customWidth="1"/>
    <col min="3071" max="3071" width="14.42578125" style="42" customWidth="1"/>
    <col min="3072" max="3072" width="57.7109375" style="42" customWidth="1"/>
    <col min="3073" max="3073" width="15.5703125" style="42" customWidth="1"/>
    <col min="3074" max="3075" width="14.42578125" style="42" customWidth="1"/>
    <col min="3076" max="3077" width="16.7109375" style="42" customWidth="1"/>
    <col min="3078" max="3322" width="11.7109375" style="42"/>
    <col min="3323" max="3323" width="8.42578125" style="42" customWidth="1"/>
    <col min="3324" max="3324" width="32.28515625" style="42" customWidth="1"/>
    <col min="3325" max="3325" width="14.42578125" style="42" customWidth="1"/>
    <col min="3326" max="3326" width="13.140625" style="42" customWidth="1"/>
    <col min="3327" max="3327" width="14.42578125" style="42" customWidth="1"/>
    <col min="3328" max="3328" width="57.7109375" style="42" customWidth="1"/>
    <col min="3329" max="3329" width="15.5703125" style="42" customWidth="1"/>
    <col min="3330" max="3331" width="14.42578125" style="42" customWidth="1"/>
    <col min="3332" max="3333" width="16.7109375" style="42" customWidth="1"/>
    <col min="3334" max="3578" width="11.7109375" style="42"/>
    <col min="3579" max="3579" width="8.42578125" style="42" customWidth="1"/>
    <col min="3580" max="3580" width="32.28515625" style="42" customWidth="1"/>
    <col min="3581" max="3581" width="14.42578125" style="42" customWidth="1"/>
    <col min="3582" max="3582" width="13.140625" style="42" customWidth="1"/>
    <col min="3583" max="3583" width="14.42578125" style="42" customWidth="1"/>
    <col min="3584" max="3584" width="57.7109375" style="42" customWidth="1"/>
    <col min="3585" max="3585" width="15.5703125" style="42" customWidth="1"/>
    <col min="3586" max="3587" width="14.42578125" style="42" customWidth="1"/>
    <col min="3588" max="3589" width="16.7109375" style="42" customWidth="1"/>
    <col min="3590" max="3834" width="11.7109375" style="42"/>
    <col min="3835" max="3835" width="8.42578125" style="42" customWidth="1"/>
    <col min="3836" max="3836" width="32.28515625" style="42" customWidth="1"/>
    <col min="3837" max="3837" width="14.42578125" style="42" customWidth="1"/>
    <col min="3838" max="3838" width="13.140625" style="42" customWidth="1"/>
    <col min="3839" max="3839" width="14.42578125" style="42" customWidth="1"/>
    <col min="3840" max="3840" width="57.7109375" style="42" customWidth="1"/>
    <col min="3841" max="3841" width="15.5703125" style="42" customWidth="1"/>
    <col min="3842" max="3843" width="14.42578125" style="42" customWidth="1"/>
    <col min="3844" max="3845" width="16.7109375" style="42" customWidth="1"/>
    <col min="3846" max="4090" width="11.7109375" style="42"/>
    <col min="4091" max="4091" width="8.42578125" style="42" customWidth="1"/>
    <col min="4092" max="4092" width="32.28515625" style="42" customWidth="1"/>
    <col min="4093" max="4093" width="14.42578125" style="42" customWidth="1"/>
    <col min="4094" max="4094" width="13.140625" style="42" customWidth="1"/>
    <col min="4095" max="4095" width="14.42578125" style="42" customWidth="1"/>
    <col min="4096" max="4096" width="57.7109375" style="42" customWidth="1"/>
    <col min="4097" max="4097" width="15.5703125" style="42" customWidth="1"/>
    <col min="4098" max="4099" width="14.42578125" style="42" customWidth="1"/>
    <col min="4100" max="4101" width="16.7109375" style="42" customWidth="1"/>
    <col min="4102" max="4346" width="11.7109375" style="42"/>
    <col min="4347" max="4347" width="8.42578125" style="42" customWidth="1"/>
    <col min="4348" max="4348" width="32.28515625" style="42" customWidth="1"/>
    <col min="4349" max="4349" width="14.42578125" style="42" customWidth="1"/>
    <col min="4350" max="4350" width="13.140625" style="42" customWidth="1"/>
    <col min="4351" max="4351" width="14.42578125" style="42" customWidth="1"/>
    <col min="4352" max="4352" width="57.7109375" style="42" customWidth="1"/>
    <col min="4353" max="4353" width="15.5703125" style="42" customWidth="1"/>
    <col min="4354" max="4355" width="14.42578125" style="42" customWidth="1"/>
    <col min="4356" max="4357" width="16.7109375" style="42" customWidth="1"/>
    <col min="4358" max="4602" width="11.7109375" style="42"/>
    <col min="4603" max="4603" width="8.42578125" style="42" customWidth="1"/>
    <col min="4604" max="4604" width="32.28515625" style="42" customWidth="1"/>
    <col min="4605" max="4605" width="14.42578125" style="42" customWidth="1"/>
    <col min="4606" max="4606" width="13.140625" style="42" customWidth="1"/>
    <col min="4607" max="4607" width="14.42578125" style="42" customWidth="1"/>
    <col min="4608" max="4608" width="57.7109375" style="42" customWidth="1"/>
    <col min="4609" max="4609" width="15.5703125" style="42" customWidth="1"/>
    <col min="4610" max="4611" width="14.42578125" style="42" customWidth="1"/>
    <col min="4612" max="4613" width="16.7109375" style="42" customWidth="1"/>
    <col min="4614" max="4858" width="11.7109375" style="42"/>
    <col min="4859" max="4859" width="8.42578125" style="42" customWidth="1"/>
    <col min="4860" max="4860" width="32.28515625" style="42" customWidth="1"/>
    <col min="4861" max="4861" width="14.42578125" style="42" customWidth="1"/>
    <col min="4862" max="4862" width="13.140625" style="42" customWidth="1"/>
    <col min="4863" max="4863" width="14.42578125" style="42" customWidth="1"/>
    <col min="4864" max="4864" width="57.7109375" style="42" customWidth="1"/>
    <col min="4865" max="4865" width="15.5703125" style="42" customWidth="1"/>
    <col min="4866" max="4867" width="14.42578125" style="42" customWidth="1"/>
    <col min="4868" max="4869" width="16.7109375" style="42" customWidth="1"/>
    <col min="4870" max="5114" width="11.7109375" style="42"/>
    <col min="5115" max="5115" width="8.42578125" style="42" customWidth="1"/>
    <col min="5116" max="5116" width="32.28515625" style="42" customWidth="1"/>
    <col min="5117" max="5117" width="14.42578125" style="42" customWidth="1"/>
    <col min="5118" max="5118" width="13.140625" style="42" customWidth="1"/>
    <col min="5119" max="5119" width="14.42578125" style="42" customWidth="1"/>
    <col min="5120" max="5120" width="57.7109375" style="42" customWidth="1"/>
    <col min="5121" max="5121" width="15.5703125" style="42" customWidth="1"/>
    <col min="5122" max="5123" width="14.42578125" style="42" customWidth="1"/>
    <col min="5124" max="5125" width="16.7109375" style="42" customWidth="1"/>
    <col min="5126" max="5370" width="11.7109375" style="42"/>
    <col min="5371" max="5371" width="8.42578125" style="42" customWidth="1"/>
    <col min="5372" max="5372" width="32.28515625" style="42" customWidth="1"/>
    <col min="5373" max="5373" width="14.42578125" style="42" customWidth="1"/>
    <col min="5374" max="5374" width="13.140625" style="42" customWidth="1"/>
    <col min="5375" max="5375" width="14.42578125" style="42" customWidth="1"/>
    <col min="5376" max="5376" width="57.7109375" style="42" customWidth="1"/>
    <col min="5377" max="5377" width="15.5703125" style="42" customWidth="1"/>
    <col min="5378" max="5379" width="14.42578125" style="42" customWidth="1"/>
    <col min="5380" max="5381" width="16.7109375" style="42" customWidth="1"/>
    <col min="5382" max="5626" width="11.7109375" style="42"/>
    <col min="5627" max="5627" width="8.42578125" style="42" customWidth="1"/>
    <col min="5628" max="5628" width="32.28515625" style="42" customWidth="1"/>
    <col min="5629" max="5629" width="14.42578125" style="42" customWidth="1"/>
    <col min="5630" max="5630" width="13.140625" style="42" customWidth="1"/>
    <col min="5631" max="5631" width="14.42578125" style="42" customWidth="1"/>
    <col min="5632" max="5632" width="57.7109375" style="42" customWidth="1"/>
    <col min="5633" max="5633" width="15.5703125" style="42" customWidth="1"/>
    <col min="5634" max="5635" width="14.42578125" style="42" customWidth="1"/>
    <col min="5636" max="5637" width="16.7109375" style="42" customWidth="1"/>
    <col min="5638" max="5882" width="11.7109375" style="42"/>
    <col min="5883" max="5883" width="8.42578125" style="42" customWidth="1"/>
    <col min="5884" max="5884" width="32.28515625" style="42" customWidth="1"/>
    <col min="5885" max="5885" width="14.42578125" style="42" customWidth="1"/>
    <col min="5886" max="5886" width="13.140625" style="42" customWidth="1"/>
    <col min="5887" max="5887" width="14.42578125" style="42" customWidth="1"/>
    <col min="5888" max="5888" width="57.7109375" style="42" customWidth="1"/>
    <col min="5889" max="5889" width="15.5703125" style="42" customWidth="1"/>
    <col min="5890" max="5891" width="14.42578125" style="42" customWidth="1"/>
    <col min="5892" max="5893" width="16.7109375" style="42" customWidth="1"/>
    <col min="5894" max="6138" width="11.7109375" style="42"/>
    <col min="6139" max="6139" width="8.42578125" style="42" customWidth="1"/>
    <col min="6140" max="6140" width="32.28515625" style="42" customWidth="1"/>
    <col min="6141" max="6141" width="14.42578125" style="42" customWidth="1"/>
    <col min="6142" max="6142" width="13.140625" style="42" customWidth="1"/>
    <col min="6143" max="6143" width="14.42578125" style="42" customWidth="1"/>
    <col min="6144" max="6144" width="57.7109375" style="42" customWidth="1"/>
    <col min="6145" max="6145" width="15.5703125" style="42" customWidth="1"/>
    <col min="6146" max="6147" width="14.42578125" style="42" customWidth="1"/>
    <col min="6148" max="6149" width="16.7109375" style="42" customWidth="1"/>
    <col min="6150" max="6394" width="11.7109375" style="42"/>
    <col min="6395" max="6395" width="8.42578125" style="42" customWidth="1"/>
    <col min="6396" max="6396" width="32.28515625" style="42" customWidth="1"/>
    <col min="6397" max="6397" width="14.42578125" style="42" customWidth="1"/>
    <col min="6398" max="6398" width="13.140625" style="42" customWidth="1"/>
    <col min="6399" max="6399" width="14.42578125" style="42" customWidth="1"/>
    <col min="6400" max="6400" width="57.7109375" style="42" customWidth="1"/>
    <col min="6401" max="6401" width="15.5703125" style="42" customWidth="1"/>
    <col min="6402" max="6403" width="14.42578125" style="42" customWidth="1"/>
    <col min="6404" max="6405" width="16.7109375" style="42" customWidth="1"/>
    <col min="6406" max="6650" width="11.7109375" style="42"/>
    <col min="6651" max="6651" width="8.42578125" style="42" customWidth="1"/>
    <col min="6652" max="6652" width="32.28515625" style="42" customWidth="1"/>
    <col min="6653" max="6653" width="14.42578125" style="42" customWidth="1"/>
    <col min="6654" max="6654" width="13.140625" style="42" customWidth="1"/>
    <col min="6655" max="6655" width="14.42578125" style="42" customWidth="1"/>
    <col min="6656" max="6656" width="57.7109375" style="42" customWidth="1"/>
    <col min="6657" max="6657" width="15.5703125" style="42" customWidth="1"/>
    <col min="6658" max="6659" width="14.42578125" style="42" customWidth="1"/>
    <col min="6660" max="6661" width="16.7109375" style="42" customWidth="1"/>
    <col min="6662" max="6906" width="11.7109375" style="42"/>
    <col min="6907" max="6907" width="8.42578125" style="42" customWidth="1"/>
    <col min="6908" max="6908" width="32.28515625" style="42" customWidth="1"/>
    <col min="6909" max="6909" width="14.42578125" style="42" customWidth="1"/>
    <col min="6910" max="6910" width="13.140625" style="42" customWidth="1"/>
    <col min="6911" max="6911" width="14.42578125" style="42" customWidth="1"/>
    <col min="6912" max="6912" width="57.7109375" style="42" customWidth="1"/>
    <col min="6913" max="6913" width="15.5703125" style="42" customWidth="1"/>
    <col min="6914" max="6915" width="14.42578125" style="42" customWidth="1"/>
    <col min="6916" max="6917" width="16.7109375" style="42" customWidth="1"/>
    <col min="6918" max="7162" width="11.7109375" style="42"/>
    <col min="7163" max="7163" width="8.42578125" style="42" customWidth="1"/>
    <col min="7164" max="7164" width="32.28515625" style="42" customWidth="1"/>
    <col min="7165" max="7165" width="14.42578125" style="42" customWidth="1"/>
    <col min="7166" max="7166" width="13.140625" style="42" customWidth="1"/>
    <col min="7167" max="7167" width="14.42578125" style="42" customWidth="1"/>
    <col min="7168" max="7168" width="57.7109375" style="42" customWidth="1"/>
    <col min="7169" max="7169" width="15.5703125" style="42" customWidth="1"/>
    <col min="7170" max="7171" width="14.42578125" style="42" customWidth="1"/>
    <col min="7172" max="7173" width="16.7109375" style="42" customWidth="1"/>
    <col min="7174" max="7418" width="11.7109375" style="42"/>
    <col min="7419" max="7419" width="8.42578125" style="42" customWidth="1"/>
    <col min="7420" max="7420" width="32.28515625" style="42" customWidth="1"/>
    <col min="7421" max="7421" width="14.42578125" style="42" customWidth="1"/>
    <col min="7422" max="7422" width="13.140625" style="42" customWidth="1"/>
    <col min="7423" max="7423" width="14.42578125" style="42" customWidth="1"/>
    <col min="7424" max="7424" width="57.7109375" style="42" customWidth="1"/>
    <col min="7425" max="7425" width="15.5703125" style="42" customWidth="1"/>
    <col min="7426" max="7427" width="14.42578125" style="42" customWidth="1"/>
    <col min="7428" max="7429" width="16.7109375" style="42" customWidth="1"/>
    <col min="7430" max="7674" width="11.7109375" style="42"/>
    <col min="7675" max="7675" width="8.42578125" style="42" customWidth="1"/>
    <col min="7676" max="7676" width="32.28515625" style="42" customWidth="1"/>
    <col min="7677" max="7677" width="14.42578125" style="42" customWidth="1"/>
    <col min="7678" max="7678" width="13.140625" style="42" customWidth="1"/>
    <col min="7679" max="7679" width="14.42578125" style="42" customWidth="1"/>
    <col min="7680" max="7680" width="57.7109375" style="42" customWidth="1"/>
    <col min="7681" max="7681" width="15.5703125" style="42" customWidth="1"/>
    <col min="7682" max="7683" width="14.42578125" style="42" customWidth="1"/>
    <col min="7684" max="7685" width="16.7109375" style="42" customWidth="1"/>
    <col min="7686" max="7930" width="11.7109375" style="42"/>
    <col min="7931" max="7931" width="8.42578125" style="42" customWidth="1"/>
    <col min="7932" max="7932" width="32.28515625" style="42" customWidth="1"/>
    <col min="7933" max="7933" width="14.42578125" style="42" customWidth="1"/>
    <col min="7934" max="7934" width="13.140625" style="42" customWidth="1"/>
    <col min="7935" max="7935" width="14.42578125" style="42" customWidth="1"/>
    <col min="7936" max="7936" width="57.7109375" style="42" customWidth="1"/>
    <col min="7937" max="7937" width="15.5703125" style="42" customWidth="1"/>
    <col min="7938" max="7939" width="14.42578125" style="42" customWidth="1"/>
    <col min="7940" max="7941" width="16.7109375" style="42" customWidth="1"/>
    <col min="7942" max="8186" width="11.7109375" style="42"/>
    <col min="8187" max="8187" width="8.42578125" style="42" customWidth="1"/>
    <col min="8188" max="8188" width="32.28515625" style="42" customWidth="1"/>
    <col min="8189" max="8189" width="14.42578125" style="42" customWidth="1"/>
    <col min="8190" max="8190" width="13.140625" style="42" customWidth="1"/>
    <col min="8191" max="8191" width="14.42578125" style="42" customWidth="1"/>
    <col min="8192" max="8192" width="57.7109375" style="42" customWidth="1"/>
    <col min="8193" max="8193" width="15.5703125" style="42" customWidth="1"/>
    <col min="8194" max="8195" width="14.42578125" style="42" customWidth="1"/>
    <col min="8196" max="8197" width="16.7109375" style="42" customWidth="1"/>
    <col min="8198" max="8442" width="11.7109375" style="42"/>
    <col min="8443" max="8443" width="8.42578125" style="42" customWidth="1"/>
    <col min="8444" max="8444" width="32.28515625" style="42" customWidth="1"/>
    <col min="8445" max="8445" width="14.42578125" style="42" customWidth="1"/>
    <col min="8446" max="8446" width="13.140625" style="42" customWidth="1"/>
    <col min="8447" max="8447" width="14.42578125" style="42" customWidth="1"/>
    <col min="8448" max="8448" width="57.7109375" style="42" customWidth="1"/>
    <col min="8449" max="8449" width="15.5703125" style="42" customWidth="1"/>
    <col min="8450" max="8451" width="14.42578125" style="42" customWidth="1"/>
    <col min="8452" max="8453" width="16.7109375" style="42" customWidth="1"/>
    <col min="8454" max="8698" width="11.7109375" style="42"/>
    <col min="8699" max="8699" width="8.42578125" style="42" customWidth="1"/>
    <col min="8700" max="8700" width="32.28515625" style="42" customWidth="1"/>
    <col min="8701" max="8701" width="14.42578125" style="42" customWidth="1"/>
    <col min="8702" max="8702" width="13.140625" style="42" customWidth="1"/>
    <col min="8703" max="8703" width="14.42578125" style="42" customWidth="1"/>
    <col min="8704" max="8704" width="57.7109375" style="42" customWidth="1"/>
    <col min="8705" max="8705" width="15.5703125" style="42" customWidth="1"/>
    <col min="8706" max="8707" width="14.42578125" style="42" customWidth="1"/>
    <col min="8708" max="8709" width="16.7109375" style="42" customWidth="1"/>
    <col min="8710" max="8954" width="11.7109375" style="42"/>
    <col min="8955" max="8955" width="8.42578125" style="42" customWidth="1"/>
    <col min="8956" max="8956" width="32.28515625" style="42" customWidth="1"/>
    <col min="8957" max="8957" width="14.42578125" style="42" customWidth="1"/>
    <col min="8958" max="8958" width="13.140625" style="42" customWidth="1"/>
    <col min="8959" max="8959" width="14.42578125" style="42" customWidth="1"/>
    <col min="8960" max="8960" width="57.7109375" style="42" customWidth="1"/>
    <col min="8961" max="8961" width="15.5703125" style="42" customWidth="1"/>
    <col min="8962" max="8963" width="14.42578125" style="42" customWidth="1"/>
    <col min="8964" max="8965" width="16.7109375" style="42" customWidth="1"/>
    <col min="8966" max="9210" width="11.7109375" style="42"/>
    <col min="9211" max="9211" width="8.42578125" style="42" customWidth="1"/>
    <col min="9212" max="9212" width="32.28515625" style="42" customWidth="1"/>
    <col min="9213" max="9213" width="14.42578125" style="42" customWidth="1"/>
    <col min="9214" max="9214" width="13.140625" style="42" customWidth="1"/>
    <col min="9215" max="9215" width="14.42578125" style="42" customWidth="1"/>
    <col min="9216" max="9216" width="57.7109375" style="42" customWidth="1"/>
    <col min="9217" max="9217" width="15.5703125" style="42" customWidth="1"/>
    <col min="9218" max="9219" width="14.42578125" style="42" customWidth="1"/>
    <col min="9220" max="9221" width="16.7109375" style="42" customWidth="1"/>
    <col min="9222" max="9466" width="11.7109375" style="42"/>
    <col min="9467" max="9467" width="8.42578125" style="42" customWidth="1"/>
    <col min="9468" max="9468" width="32.28515625" style="42" customWidth="1"/>
    <col min="9469" max="9469" width="14.42578125" style="42" customWidth="1"/>
    <col min="9470" max="9470" width="13.140625" style="42" customWidth="1"/>
    <col min="9471" max="9471" width="14.42578125" style="42" customWidth="1"/>
    <col min="9472" max="9472" width="57.7109375" style="42" customWidth="1"/>
    <col min="9473" max="9473" width="15.5703125" style="42" customWidth="1"/>
    <col min="9474" max="9475" width="14.42578125" style="42" customWidth="1"/>
    <col min="9476" max="9477" width="16.7109375" style="42" customWidth="1"/>
    <col min="9478" max="9722" width="11.7109375" style="42"/>
    <col min="9723" max="9723" width="8.42578125" style="42" customWidth="1"/>
    <col min="9724" max="9724" width="32.28515625" style="42" customWidth="1"/>
    <col min="9725" max="9725" width="14.42578125" style="42" customWidth="1"/>
    <col min="9726" max="9726" width="13.140625" style="42" customWidth="1"/>
    <col min="9727" max="9727" width="14.42578125" style="42" customWidth="1"/>
    <col min="9728" max="9728" width="57.7109375" style="42" customWidth="1"/>
    <col min="9729" max="9729" width="15.5703125" style="42" customWidth="1"/>
    <col min="9730" max="9731" width="14.42578125" style="42" customWidth="1"/>
    <col min="9732" max="9733" width="16.7109375" style="42" customWidth="1"/>
    <col min="9734" max="9978" width="11.7109375" style="42"/>
    <col min="9979" max="9979" width="8.42578125" style="42" customWidth="1"/>
    <col min="9980" max="9980" width="32.28515625" style="42" customWidth="1"/>
    <col min="9981" max="9981" width="14.42578125" style="42" customWidth="1"/>
    <col min="9982" max="9982" width="13.140625" style="42" customWidth="1"/>
    <col min="9983" max="9983" width="14.42578125" style="42" customWidth="1"/>
    <col min="9984" max="9984" width="57.7109375" style="42" customWidth="1"/>
    <col min="9985" max="9985" width="15.5703125" style="42" customWidth="1"/>
    <col min="9986" max="9987" width="14.42578125" style="42" customWidth="1"/>
    <col min="9988" max="9989" width="16.7109375" style="42" customWidth="1"/>
    <col min="9990" max="10234" width="11.7109375" style="42"/>
    <col min="10235" max="10235" width="8.42578125" style="42" customWidth="1"/>
    <col min="10236" max="10236" width="32.28515625" style="42" customWidth="1"/>
    <col min="10237" max="10237" width="14.42578125" style="42" customWidth="1"/>
    <col min="10238" max="10238" width="13.140625" style="42" customWidth="1"/>
    <col min="10239" max="10239" width="14.42578125" style="42" customWidth="1"/>
    <col min="10240" max="10240" width="57.7109375" style="42" customWidth="1"/>
    <col min="10241" max="10241" width="15.5703125" style="42" customWidth="1"/>
    <col min="10242" max="10243" width="14.42578125" style="42" customWidth="1"/>
    <col min="10244" max="10245" width="16.7109375" style="42" customWidth="1"/>
    <col min="10246" max="10490" width="11.7109375" style="42"/>
    <col min="10491" max="10491" width="8.42578125" style="42" customWidth="1"/>
    <col min="10492" max="10492" width="32.28515625" style="42" customWidth="1"/>
    <col min="10493" max="10493" width="14.42578125" style="42" customWidth="1"/>
    <col min="10494" max="10494" width="13.140625" style="42" customWidth="1"/>
    <col min="10495" max="10495" width="14.42578125" style="42" customWidth="1"/>
    <col min="10496" max="10496" width="57.7109375" style="42" customWidth="1"/>
    <col min="10497" max="10497" width="15.5703125" style="42" customWidth="1"/>
    <col min="10498" max="10499" width="14.42578125" style="42" customWidth="1"/>
    <col min="10500" max="10501" width="16.7109375" style="42" customWidth="1"/>
    <col min="10502" max="10746" width="11.7109375" style="42"/>
    <col min="10747" max="10747" width="8.42578125" style="42" customWidth="1"/>
    <col min="10748" max="10748" width="32.28515625" style="42" customWidth="1"/>
    <col min="10749" max="10749" width="14.42578125" style="42" customWidth="1"/>
    <col min="10750" max="10750" width="13.140625" style="42" customWidth="1"/>
    <col min="10751" max="10751" width="14.42578125" style="42" customWidth="1"/>
    <col min="10752" max="10752" width="57.7109375" style="42" customWidth="1"/>
    <col min="10753" max="10753" width="15.5703125" style="42" customWidth="1"/>
    <col min="10754" max="10755" width="14.42578125" style="42" customWidth="1"/>
    <col min="10756" max="10757" width="16.7109375" style="42" customWidth="1"/>
    <col min="10758" max="11002" width="11.7109375" style="42"/>
    <col min="11003" max="11003" width="8.42578125" style="42" customWidth="1"/>
    <col min="11004" max="11004" width="32.28515625" style="42" customWidth="1"/>
    <col min="11005" max="11005" width="14.42578125" style="42" customWidth="1"/>
    <col min="11006" max="11006" width="13.140625" style="42" customWidth="1"/>
    <col min="11007" max="11007" width="14.42578125" style="42" customWidth="1"/>
    <col min="11008" max="11008" width="57.7109375" style="42" customWidth="1"/>
    <col min="11009" max="11009" width="15.5703125" style="42" customWidth="1"/>
    <col min="11010" max="11011" width="14.42578125" style="42" customWidth="1"/>
    <col min="11012" max="11013" width="16.7109375" style="42" customWidth="1"/>
    <col min="11014" max="11258" width="11.7109375" style="42"/>
    <col min="11259" max="11259" width="8.42578125" style="42" customWidth="1"/>
    <col min="11260" max="11260" width="32.28515625" style="42" customWidth="1"/>
    <col min="11261" max="11261" width="14.42578125" style="42" customWidth="1"/>
    <col min="11262" max="11262" width="13.140625" style="42" customWidth="1"/>
    <col min="11263" max="11263" width="14.42578125" style="42" customWidth="1"/>
    <col min="11264" max="11264" width="57.7109375" style="42" customWidth="1"/>
    <col min="11265" max="11265" width="15.5703125" style="42" customWidth="1"/>
    <col min="11266" max="11267" width="14.42578125" style="42" customWidth="1"/>
    <col min="11268" max="11269" width="16.7109375" style="42" customWidth="1"/>
    <col min="11270" max="11514" width="11.7109375" style="42"/>
    <col min="11515" max="11515" width="8.42578125" style="42" customWidth="1"/>
    <col min="11516" max="11516" width="32.28515625" style="42" customWidth="1"/>
    <col min="11517" max="11517" width="14.42578125" style="42" customWidth="1"/>
    <col min="11518" max="11518" width="13.140625" style="42" customWidth="1"/>
    <col min="11519" max="11519" width="14.42578125" style="42" customWidth="1"/>
    <col min="11520" max="11520" width="57.7109375" style="42" customWidth="1"/>
    <col min="11521" max="11521" width="15.5703125" style="42" customWidth="1"/>
    <col min="11522" max="11523" width="14.42578125" style="42" customWidth="1"/>
    <col min="11524" max="11525" width="16.7109375" style="42" customWidth="1"/>
    <col min="11526" max="11770" width="11.7109375" style="42"/>
    <col min="11771" max="11771" width="8.42578125" style="42" customWidth="1"/>
    <col min="11772" max="11772" width="32.28515625" style="42" customWidth="1"/>
    <col min="11773" max="11773" width="14.42578125" style="42" customWidth="1"/>
    <col min="11774" max="11774" width="13.140625" style="42" customWidth="1"/>
    <col min="11775" max="11775" width="14.42578125" style="42" customWidth="1"/>
    <col min="11776" max="11776" width="57.7109375" style="42" customWidth="1"/>
    <col min="11777" max="11777" width="15.5703125" style="42" customWidth="1"/>
    <col min="11778" max="11779" width="14.42578125" style="42" customWidth="1"/>
    <col min="11780" max="11781" width="16.7109375" style="42" customWidth="1"/>
    <col min="11782" max="12026" width="11.7109375" style="42"/>
    <col min="12027" max="12027" width="8.42578125" style="42" customWidth="1"/>
    <col min="12028" max="12028" width="32.28515625" style="42" customWidth="1"/>
    <col min="12029" max="12029" width="14.42578125" style="42" customWidth="1"/>
    <col min="12030" max="12030" width="13.140625" style="42" customWidth="1"/>
    <col min="12031" max="12031" width="14.42578125" style="42" customWidth="1"/>
    <col min="12032" max="12032" width="57.7109375" style="42" customWidth="1"/>
    <col min="12033" max="12033" width="15.5703125" style="42" customWidth="1"/>
    <col min="12034" max="12035" width="14.42578125" style="42" customWidth="1"/>
    <col min="12036" max="12037" width="16.7109375" style="42" customWidth="1"/>
    <col min="12038" max="12282" width="11.7109375" style="42"/>
    <col min="12283" max="12283" width="8.42578125" style="42" customWidth="1"/>
    <col min="12284" max="12284" width="32.28515625" style="42" customWidth="1"/>
    <col min="12285" max="12285" width="14.42578125" style="42" customWidth="1"/>
    <col min="12286" max="12286" width="13.140625" style="42" customWidth="1"/>
    <col min="12287" max="12287" width="14.42578125" style="42" customWidth="1"/>
    <col min="12288" max="12288" width="57.7109375" style="42" customWidth="1"/>
    <col min="12289" max="12289" width="15.5703125" style="42" customWidth="1"/>
    <col min="12290" max="12291" width="14.42578125" style="42" customWidth="1"/>
    <col min="12292" max="12293" width="16.7109375" style="42" customWidth="1"/>
    <col min="12294" max="12538" width="11.7109375" style="42"/>
    <col min="12539" max="12539" width="8.42578125" style="42" customWidth="1"/>
    <col min="12540" max="12540" width="32.28515625" style="42" customWidth="1"/>
    <col min="12541" max="12541" width="14.42578125" style="42" customWidth="1"/>
    <col min="12542" max="12542" width="13.140625" style="42" customWidth="1"/>
    <col min="12543" max="12543" width="14.42578125" style="42" customWidth="1"/>
    <col min="12544" max="12544" width="57.7109375" style="42" customWidth="1"/>
    <col min="12545" max="12545" width="15.5703125" style="42" customWidth="1"/>
    <col min="12546" max="12547" width="14.42578125" style="42" customWidth="1"/>
    <col min="12548" max="12549" width="16.7109375" style="42" customWidth="1"/>
    <col min="12550" max="12794" width="11.7109375" style="42"/>
    <col min="12795" max="12795" width="8.42578125" style="42" customWidth="1"/>
    <col min="12796" max="12796" width="32.28515625" style="42" customWidth="1"/>
    <col min="12797" max="12797" width="14.42578125" style="42" customWidth="1"/>
    <col min="12798" max="12798" width="13.140625" style="42" customWidth="1"/>
    <col min="12799" max="12799" width="14.42578125" style="42" customWidth="1"/>
    <col min="12800" max="12800" width="57.7109375" style="42" customWidth="1"/>
    <col min="12801" max="12801" width="15.5703125" style="42" customWidth="1"/>
    <col min="12802" max="12803" width="14.42578125" style="42" customWidth="1"/>
    <col min="12804" max="12805" width="16.7109375" style="42" customWidth="1"/>
    <col min="12806" max="13050" width="11.7109375" style="42"/>
    <col min="13051" max="13051" width="8.42578125" style="42" customWidth="1"/>
    <col min="13052" max="13052" width="32.28515625" style="42" customWidth="1"/>
    <col min="13053" max="13053" width="14.42578125" style="42" customWidth="1"/>
    <col min="13054" max="13054" width="13.140625" style="42" customWidth="1"/>
    <col min="13055" max="13055" width="14.42578125" style="42" customWidth="1"/>
    <col min="13056" max="13056" width="57.7109375" style="42" customWidth="1"/>
    <col min="13057" max="13057" width="15.5703125" style="42" customWidth="1"/>
    <col min="13058" max="13059" width="14.42578125" style="42" customWidth="1"/>
    <col min="13060" max="13061" width="16.7109375" style="42" customWidth="1"/>
    <col min="13062" max="13306" width="11.7109375" style="42"/>
    <col min="13307" max="13307" width="8.42578125" style="42" customWidth="1"/>
    <col min="13308" max="13308" width="32.28515625" style="42" customWidth="1"/>
    <col min="13309" max="13309" width="14.42578125" style="42" customWidth="1"/>
    <col min="13310" max="13310" width="13.140625" style="42" customWidth="1"/>
    <col min="13311" max="13311" width="14.42578125" style="42" customWidth="1"/>
    <col min="13312" max="13312" width="57.7109375" style="42" customWidth="1"/>
    <col min="13313" max="13313" width="15.5703125" style="42" customWidth="1"/>
    <col min="13314" max="13315" width="14.42578125" style="42" customWidth="1"/>
    <col min="13316" max="13317" width="16.7109375" style="42" customWidth="1"/>
    <col min="13318" max="13562" width="11.7109375" style="42"/>
    <col min="13563" max="13563" width="8.42578125" style="42" customWidth="1"/>
    <col min="13564" max="13564" width="32.28515625" style="42" customWidth="1"/>
    <col min="13565" max="13565" width="14.42578125" style="42" customWidth="1"/>
    <col min="13566" max="13566" width="13.140625" style="42" customWidth="1"/>
    <col min="13567" max="13567" width="14.42578125" style="42" customWidth="1"/>
    <col min="13568" max="13568" width="57.7109375" style="42" customWidth="1"/>
    <col min="13569" max="13569" width="15.5703125" style="42" customWidth="1"/>
    <col min="13570" max="13571" width="14.42578125" style="42" customWidth="1"/>
    <col min="13572" max="13573" width="16.7109375" style="42" customWidth="1"/>
    <col min="13574" max="13818" width="11.7109375" style="42"/>
    <col min="13819" max="13819" width="8.42578125" style="42" customWidth="1"/>
    <col min="13820" max="13820" width="32.28515625" style="42" customWidth="1"/>
    <col min="13821" max="13821" width="14.42578125" style="42" customWidth="1"/>
    <col min="13822" max="13822" width="13.140625" style="42" customWidth="1"/>
    <col min="13823" max="13823" width="14.42578125" style="42" customWidth="1"/>
    <col min="13824" max="13824" width="57.7109375" style="42" customWidth="1"/>
    <col min="13825" max="13825" width="15.5703125" style="42" customWidth="1"/>
    <col min="13826" max="13827" width="14.42578125" style="42" customWidth="1"/>
    <col min="13828" max="13829" width="16.7109375" style="42" customWidth="1"/>
    <col min="13830" max="14074" width="11.7109375" style="42"/>
    <col min="14075" max="14075" width="8.42578125" style="42" customWidth="1"/>
    <col min="14076" max="14076" width="32.28515625" style="42" customWidth="1"/>
    <col min="14077" max="14077" width="14.42578125" style="42" customWidth="1"/>
    <col min="14078" max="14078" width="13.140625" style="42" customWidth="1"/>
    <col min="14079" max="14079" width="14.42578125" style="42" customWidth="1"/>
    <col min="14080" max="14080" width="57.7109375" style="42" customWidth="1"/>
    <col min="14081" max="14081" width="15.5703125" style="42" customWidth="1"/>
    <col min="14082" max="14083" width="14.42578125" style="42" customWidth="1"/>
    <col min="14084" max="14085" width="16.7109375" style="42" customWidth="1"/>
    <col min="14086" max="14330" width="11.7109375" style="42"/>
    <col min="14331" max="14331" width="8.42578125" style="42" customWidth="1"/>
    <col min="14332" max="14332" width="32.28515625" style="42" customWidth="1"/>
    <col min="14333" max="14333" width="14.42578125" style="42" customWidth="1"/>
    <col min="14334" max="14334" width="13.140625" style="42" customWidth="1"/>
    <col min="14335" max="14335" width="14.42578125" style="42" customWidth="1"/>
    <col min="14336" max="14336" width="57.7109375" style="42" customWidth="1"/>
    <col min="14337" max="14337" width="15.5703125" style="42" customWidth="1"/>
    <col min="14338" max="14339" width="14.42578125" style="42" customWidth="1"/>
    <col min="14340" max="14341" width="16.7109375" style="42" customWidth="1"/>
    <col min="14342" max="14586" width="11.7109375" style="42"/>
    <col min="14587" max="14587" width="8.42578125" style="42" customWidth="1"/>
    <col min="14588" max="14588" width="32.28515625" style="42" customWidth="1"/>
    <col min="14589" max="14589" width="14.42578125" style="42" customWidth="1"/>
    <col min="14590" max="14590" width="13.140625" style="42" customWidth="1"/>
    <col min="14591" max="14591" width="14.42578125" style="42" customWidth="1"/>
    <col min="14592" max="14592" width="57.7109375" style="42" customWidth="1"/>
    <col min="14593" max="14593" width="15.5703125" style="42" customWidth="1"/>
    <col min="14594" max="14595" width="14.42578125" style="42" customWidth="1"/>
    <col min="14596" max="14597" width="16.7109375" style="42" customWidth="1"/>
    <col min="14598" max="14842" width="11.7109375" style="42"/>
    <col min="14843" max="14843" width="8.42578125" style="42" customWidth="1"/>
    <col min="14844" max="14844" width="32.28515625" style="42" customWidth="1"/>
    <col min="14845" max="14845" width="14.42578125" style="42" customWidth="1"/>
    <col min="14846" max="14846" width="13.140625" style="42" customWidth="1"/>
    <col min="14847" max="14847" width="14.42578125" style="42" customWidth="1"/>
    <col min="14848" max="14848" width="57.7109375" style="42" customWidth="1"/>
    <col min="14849" max="14849" width="15.5703125" style="42" customWidth="1"/>
    <col min="14850" max="14851" width="14.42578125" style="42" customWidth="1"/>
    <col min="14852" max="14853" width="16.7109375" style="42" customWidth="1"/>
    <col min="14854" max="15098" width="11.7109375" style="42"/>
    <col min="15099" max="15099" width="8.42578125" style="42" customWidth="1"/>
    <col min="15100" max="15100" width="32.28515625" style="42" customWidth="1"/>
    <col min="15101" max="15101" width="14.42578125" style="42" customWidth="1"/>
    <col min="15102" max="15102" width="13.140625" style="42" customWidth="1"/>
    <col min="15103" max="15103" width="14.42578125" style="42" customWidth="1"/>
    <col min="15104" max="15104" width="57.7109375" style="42" customWidth="1"/>
    <col min="15105" max="15105" width="15.5703125" style="42" customWidth="1"/>
    <col min="15106" max="15107" width="14.42578125" style="42" customWidth="1"/>
    <col min="15108" max="15109" width="16.7109375" style="42" customWidth="1"/>
    <col min="15110" max="15354" width="11.7109375" style="42"/>
    <col min="15355" max="15355" width="8.42578125" style="42" customWidth="1"/>
    <col min="15356" max="15356" width="32.28515625" style="42" customWidth="1"/>
    <col min="15357" max="15357" width="14.42578125" style="42" customWidth="1"/>
    <col min="15358" max="15358" width="13.140625" style="42" customWidth="1"/>
    <col min="15359" max="15359" width="14.42578125" style="42" customWidth="1"/>
    <col min="15360" max="15360" width="57.7109375" style="42" customWidth="1"/>
    <col min="15361" max="15361" width="15.5703125" style="42" customWidth="1"/>
    <col min="15362" max="15363" width="14.42578125" style="42" customWidth="1"/>
    <col min="15364" max="15365" width="16.7109375" style="42" customWidth="1"/>
    <col min="15366" max="15610" width="11.7109375" style="42"/>
    <col min="15611" max="15611" width="8.42578125" style="42" customWidth="1"/>
    <col min="15612" max="15612" width="32.28515625" style="42" customWidth="1"/>
    <col min="15613" max="15613" width="14.42578125" style="42" customWidth="1"/>
    <col min="15614" max="15614" width="13.140625" style="42" customWidth="1"/>
    <col min="15615" max="15615" width="14.42578125" style="42" customWidth="1"/>
    <col min="15616" max="15616" width="57.7109375" style="42" customWidth="1"/>
    <col min="15617" max="15617" width="15.5703125" style="42" customWidth="1"/>
    <col min="15618" max="15619" width="14.42578125" style="42" customWidth="1"/>
    <col min="15620" max="15621" width="16.7109375" style="42" customWidth="1"/>
    <col min="15622" max="15866" width="11.7109375" style="42"/>
    <col min="15867" max="15867" width="8.42578125" style="42" customWidth="1"/>
    <col min="15868" max="15868" width="32.28515625" style="42" customWidth="1"/>
    <col min="15869" max="15869" width="14.42578125" style="42" customWidth="1"/>
    <col min="15870" max="15870" width="13.140625" style="42" customWidth="1"/>
    <col min="15871" max="15871" width="14.42578125" style="42" customWidth="1"/>
    <col min="15872" max="15872" width="57.7109375" style="42" customWidth="1"/>
    <col min="15873" max="15873" width="15.5703125" style="42" customWidth="1"/>
    <col min="15874" max="15875" width="14.42578125" style="42" customWidth="1"/>
    <col min="15876" max="15877" width="16.7109375" style="42" customWidth="1"/>
    <col min="15878" max="16122" width="11.7109375" style="42"/>
    <col min="16123" max="16123" width="8.42578125" style="42" customWidth="1"/>
    <col min="16124" max="16124" width="32.28515625" style="42" customWidth="1"/>
    <col min="16125" max="16125" width="14.42578125" style="42" customWidth="1"/>
    <col min="16126" max="16126" width="13.140625" style="42" customWidth="1"/>
    <col min="16127" max="16127" width="14.42578125" style="42" customWidth="1"/>
    <col min="16128" max="16128" width="57.7109375" style="42" customWidth="1"/>
    <col min="16129" max="16129" width="15.5703125" style="42" customWidth="1"/>
    <col min="16130" max="16131" width="14.42578125" style="42" customWidth="1"/>
    <col min="16132" max="16133" width="16.7109375" style="42" customWidth="1"/>
    <col min="16134" max="16384" width="11.7109375" style="42"/>
  </cols>
  <sheetData>
    <row r="1" spans="1:62" s="64" customFormat="1" ht="23.25" customHeight="1" x14ac:dyDescent="0.25">
      <c r="A1" s="39" t="s">
        <v>75</v>
      </c>
      <c r="B1" s="63" t="s">
        <v>231</v>
      </c>
      <c r="C1" s="67" t="s">
        <v>225</v>
      </c>
      <c r="D1" s="67" t="s">
        <v>52</v>
      </c>
      <c r="E1" s="67" t="s">
        <v>26</v>
      </c>
      <c r="F1" s="67" t="s">
        <v>49</v>
      </c>
      <c r="G1" s="67" t="s">
        <v>48</v>
      </c>
      <c r="H1" s="67" t="s">
        <v>12</v>
      </c>
      <c r="I1" s="67" t="s">
        <v>40</v>
      </c>
      <c r="J1" s="67" t="s">
        <v>37</v>
      </c>
      <c r="K1" s="67" t="s">
        <v>51</v>
      </c>
      <c r="L1" s="67" t="s">
        <v>21</v>
      </c>
      <c r="M1" s="67" t="s">
        <v>35</v>
      </c>
      <c r="N1" s="67" t="s">
        <v>59</v>
      </c>
      <c r="O1" s="67" t="s">
        <v>50</v>
      </c>
      <c r="P1" s="67" t="s">
        <v>61</v>
      </c>
      <c r="Q1" s="67" t="s">
        <v>97</v>
      </c>
      <c r="R1" s="67" t="s">
        <v>25</v>
      </c>
      <c r="S1" s="67" t="s">
        <v>28</v>
      </c>
      <c r="T1" s="67" t="s">
        <v>4</v>
      </c>
      <c r="U1" s="67" t="s">
        <v>10</v>
      </c>
      <c r="V1" s="67" t="s">
        <v>53</v>
      </c>
      <c r="W1" s="67" t="s">
        <v>31</v>
      </c>
      <c r="X1" s="67" t="s">
        <v>98</v>
      </c>
      <c r="Y1" s="67" t="s">
        <v>60</v>
      </c>
      <c r="Z1" s="67" t="s">
        <v>8</v>
      </c>
      <c r="AA1" s="67" t="s">
        <v>41</v>
      </c>
      <c r="AB1" s="67" t="s">
        <v>38</v>
      </c>
      <c r="AC1" s="67" t="s">
        <v>39</v>
      </c>
      <c r="AD1" s="67" t="s">
        <v>63</v>
      </c>
      <c r="AE1" s="67" t="s">
        <v>23</v>
      </c>
      <c r="AF1" s="67" t="s">
        <v>27</v>
      </c>
      <c r="AG1" s="67" t="s">
        <v>62</v>
      </c>
      <c r="AH1" s="67" t="s">
        <v>5</v>
      </c>
      <c r="AI1" s="67" t="s">
        <v>34</v>
      </c>
      <c r="AJ1" s="67" t="s">
        <v>22</v>
      </c>
      <c r="AK1" s="67" t="s">
        <v>29</v>
      </c>
      <c r="AL1" s="67" t="s">
        <v>17</v>
      </c>
      <c r="AM1" s="67" t="s">
        <v>19</v>
      </c>
      <c r="AN1" s="67" t="s">
        <v>30</v>
      </c>
      <c r="AO1" s="67" t="s">
        <v>64</v>
      </c>
      <c r="AP1" s="67" t="s">
        <v>6</v>
      </c>
      <c r="AQ1" s="67" t="s">
        <v>11</v>
      </c>
      <c r="AR1" s="67" t="s">
        <v>15</v>
      </c>
      <c r="AS1" s="67" t="s">
        <v>1</v>
      </c>
      <c r="AT1" s="67" t="s">
        <v>54</v>
      </c>
      <c r="AU1" s="67" t="s">
        <v>2</v>
      </c>
      <c r="AV1" s="67" t="s">
        <v>96</v>
      </c>
      <c r="AW1" s="67" t="s">
        <v>33</v>
      </c>
      <c r="AX1" s="68" t="s">
        <v>32</v>
      </c>
      <c r="AY1" s="69" t="s">
        <v>24</v>
      </c>
      <c r="AZ1" s="69" t="s">
        <v>93</v>
      </c>
      <c r="BA1" s="69" t="s">
        <v>36</v>
      </c>
      <c r="BB1" s="69" t="s">
        <v>47</v>
      </c>
      <c r="BC1" s="69" t="s">
        <v>7</v>
      </c>
      <c r="BD1" s="69" t="s">
        <v>95</v>
      </c>
      <c r="BE1" s="69" t="s">
        <v>9</v>
      </c>
      <c r="BF1" s="69" t="s">
        <v>16</v>
      </c>
    </row>
    <row r="2" spans="1:62" s="56" customFormat="1" ht="21" customHeight="1" x14ac:dyDescent="0.25">
      <c r="A2" s="39">
        <v>1</v>
      </c>
      <c r="B2" s="65" t="s">
        <v>226</v>
      </c>
      <c r="C2" s="46" t="s">
        <v>99</v>
      </c>
      <c r="D2" s="51">
        <v>4</v>
      </c>
      <c r="E2" s="51">
        <v>0</v>
      </c>
      <c r="F2" s="51">
        <v>0</v>
      </c>
      <c r="G2" s="51">
        <v>0</v>
      </c>
      <c r="H2" s="51">
        <v>0</v>
      </c>
      <c r="I2" s="51">
        <v>3</v>
      </c>
      <c r="J2" s="51">
        <v>0</v>
      </c>
      <c r="K2" s="51">
        <v>0</v>
      </c>
      <c r="L2" s="51">
        <v>0</v>
      </c>
      <c r="M2" s="51">
        <v>0</v>
      </c>
      <c r="N2" s="51">
        <v>16</v>
      </c>
      <c r="O2" s="51">
        <v>0</v>
      </c>
      <c r="P2" s="51">
        <v>0</v>
      </c>
      <c r="Q2" s="51">
        <v>0</v>
      </c>
      <c r="R2" s="51">
        <v>20</v>
      </c>
      <c r="S2" s="51">
        <v>0</v>
      </c>
      <c r="T2" s="51">
        <v>0</v>
      </c>
      <c r="U2" s="51">
        <v>0</v>
      </c>
      <c r="V2" s="51">
        <v>0</v>
      </c>
      <c r="W2" s="51">
        <v>0</v>
      </c>
      <c r="X2" s="51">
        <v>0</v>
      </c>
      <c r="Y2" s="51">
        <v>0</v>
      </c>
      <c r="Z2" s="51">
        <v>0</v>
      </c>
      <c r="AA2" s="51">
        <v>0</v>
      </c>
      <c r="AB2" s="51">
        <v>0</v>
      </c>
      <c r="AC2" s="51">
        <v>0</v>
      </c>
      <c r="AD2" s="51">
        <v>0</v>
      </c>
      <c r="AE2" s="51">
        <v>0</v>
      </c>
      <c r="AF2" s="51">
        <v>0</v>
      </c>
      <c r="AG2" s="51">
        <v>0</v>
      </c>
      <c r="AH2" s="51">
        <v>0</v>
      </c>
      <c r="AI2" s="51">
        <v>0</v>
      </c>
      <c r="AJ2" s="51">
        <v>16</v>
      </c>
      <c r="AK2" s="51">
        <v>0</v>
      </c>
      <c r="AL2" s="51">
        <v>0</v>
      </c>
      <c r="AM2" s="51">
        <v>0</v>
      </c>
      <c r="AN2" s="51">
        <v>0</v>
      </c>
      <c r="AO2" s="51">
        <v>4</v>
      </c>
      <c r="AP2" s="51">
        <v>0</v>
      </c>
      <c r="AQ2" s="51">
        <v>7</v>
      </c>
      <c r="AR2" s="51">
        <v>0</v>
      </c>
      <c r="AS2" s="51">
        <v>0</v>
      </c>
      <c r="AT2" s="51">
        <v>0</v>
      </c>
      <c r="AU2" s="51">
        <v>0</v>
      </c>
      <c r="AV2" s="51">
        <v>0</v>
      </c>
      <c r="AW2" s="51">
        <v>4</v>
      </c>
      <c r="AX2" s="51">
        <v>0</v>
      </c>
      <c r="AY2" s="51">
        <v>0</v>
      </c>
      <c r="AZ2" s="51">
        <v>6</v>
      </c>
      <c r="BA2" s="51">
        <v>6</v>
      </c>
      <c r="BB2" s="51">
        <v>4</v>
      </c>
      <c r="BC2" s="51">
        <v>0</v>
      </c>
      <c r="BD2" s="51">
        <v>0</v>
      </c>
      <c r="BE2" s="51">
        <v>6</v>
      </c>
      <c r="BF2" s="51">
        <v>4</v>
      </c>
    </row>
    <row r="3" spans="1:62" s="56" customFormat="1" ht="21.75" x14ac:dyDescent="0.25">
      <c r="A3" s="39">
        <v>2</v>
      </c>
      <c r="B3" s="65" t="s">
        <v>227</v>
      </c>
      <c r="C3" s="46" t="s">
        <v>99</v>
      </c>
      <c r="D3" s="51">
        <v>10</v>
      </c>
      <c r="E3" s="51">
        <v>10</v>
      </c>
      <c r="F3" s="51">
        <v>10</v>
      </c>
      <c r="G3" s="51">
        <v>10</v>
      </c>
      <c r="H3" s="51">
        <v>10</v>
      </c>
      <c r="I3" s="51">
        <v>10</v>
      </c>
      <c r="J3" s="51">
        <v>10</v>
      </c>
      <c r="K3" s="51">
        <v>10</v>
      </c>
      <c r="L3" s="51">
        <v>10</v>
      </c>
      <c r="M3" s="51">
        <v>10</v>
      </c>
      <c r="N3" s="51">
        <v>10</v>
      </c>
      <c r="O3" s="51">
        <v>10</v>
      </c>
      <c r="P3" s="51">
        <v>10</v>
      </c>
      <c r="Q3" s="51">
        <v>10</v>
      </c>
      <c r="R3" s="51">
        <v>10</v>
      </c>
      <c r="S3" s="51">
        <v>10</v>
      </c>
      <c r="T3" s="51">
        <v>10</v>
      </c>
      <c r="U3" s="51">
        <v>10</v>
      </c>
      <c r="V3" s="51">
        <v>10</v>
      </c>
      <c r="W3" s="51">
        <v>10</v>
      </c>
      <c r="X3" s="51">
        <v>10</v>
      </c>
      <c r="Y3" s="51">
        <v>10</v>
      </c>
      <c r="Z3" s="51">
        <v>10</v>
      </c>
      <c r="AA3" s="51">
        <v>10</v>
      </c>
      <c r="AB3" s="51">
        <v>10</v>
      </c>
      <c r="AC3" s="51">
        <v>10</v>
      </c>
      <c r="AD3" s="51">
        <v>10</v>
      </c>
      <c r="AE3" s="51">
        <v>10</v>
      </c>
      <c r="AF3" s="51">
        <v>10</v>
      </c>
      <c r="AG3" s="51">
        <v>10</v>
      </c>
      <c r="AH3" s="51">
        <v>10</v>
      </c>
      <c r="AI3" s="51">
        <v>10</v>
      </c>
      <c r="AJ3" s="51">
        <v>10</v>
      </c>
      <c r="AK3" s="51">
        <v>10</v>
      </c>
      <c r="AL3" s="51">
        <v>10</v>
      </c>
      <c r="AM3" s="51">
        <v>10</v>
      </c>
      <c r="AN3" s="51">
        <v>10</v>
      </c>
      <c r="AO3" s="51">
        <v>10</v>
      </c>
      <c r="AP3" s="51">
        <v>10</v>
      </c>
      <c r="AQ3" s="51">
        <v>10</v>
      </c>
      <c r="AR3" s="51">
        <v>10</v>
      </c>
      <c r="AS3" s="51">
        <v>10</v>
      </c>
      <c r="AT3" s="51">
        <v>10</v>
      </c>
      <c r="AU3" s="51">
        <v>10</v>
      </c>
      <c r="AV3" s="51">
        <v>10</v>
      </c>
      <c r="AW3" s="51">
        <v>10</v>
      </c>
      <c r="AX3" s="51">
        <v>10</v>
      </c>
      <c r="AY3" s="51">
        <v>10</v>
      </c>
      <c r="AZ3" s="51">
        <v>10</v>
      </c>
      <c r="BA3" s="51">
        <v>10</v>
      </c>
      <c r="BB3" s="51">
        <v>10</v>
      </c>
      <c r="BC3" s="51">
        <v>10</v>
      </c>
      <c r="BD3" s="51">
        <v>10</v>
      </c>
      <c r="BE3" s="51">
        <v>10</v>
      </c>
      <c r="BF3" s="51">
        <v>10</v>
      </c>
    </row>
    <row r="4" spans="1:62" s="56" customFormat="1" ht="21.75" x14ac:dyDescent="0.25">
      <c r="A4" s="39">
        <v>3</v>
      </c>
      <c r="B4" s="65" t="s">
        <v>228</v>
      </c>
      <c r="C4" s="46" t="s">
        <v>101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1</v>
      </c>
      <c r="N4" s="51">
        <v>1</v>
      </c>
      <c r="O4" s="51">
        <v>1</v>
      </c>
      <c r="P4" s="51">
        <v>0</v>
      </c>
      <c r="Q4" s="51">
        <v>0</v>
      </c>
      <c r="R4" s="51">
        <v>2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1">
        <v>0</v>
      </c>
      <c r="AD4" s="51">
        <v>0</v>
      </c>
      <c r="AE4" s="51">
        <v>0</v>
      </c>
      <c r="AF4" s="51">
        <v>0</v>
      </c>
      <c r="AG4" s="51">
        <v>0</v>
      </c>
      <c r="AH4" s="51">
        <v>0</v>
      </c>
      <c r="AI4" s="51">
        <v>1</v>
      </c>
      <c r="AJ4" s="51">
        <v>0</v>
      </c>
      <c r="AK4" s="51">
        <v>0</v>
      </c>
      <c r="AL4" s="51">
        <v>0</v>
      </c>
      <c r="AM4" s="51">
        <v>0</v>
      </c>
      <c r="AN4" s="51">
        <v>0</v>
      </c>
      <c r="AO4" s="51">
        <v>1</v>
      </c>
      <c r="AP4" s="51">
        <v>0</v>
      </c>
      <c r="AQ4" s="51">
        <v>1</v>
      </c>
      <c r="AR4" s="51">
        <v>0</v>
      </c>
      <c r="AS4" s="51">
        <v>0</v>
      </c>
      <c r="AT4" s="51">
        <v>0</v>
      </c>
      <c r="AU4" s="51">
        <v>0</v>
      </c>
      <c r="AV4" s="51">
        <v>0</v>
      </c>
      <c r="AW4" s="51">
        <v>0</v>
      </c>
      <c r="AX4" s="51">
        <v>0</v>
      </c>
      <c r="AY4" s="51">
        <v>0</v>
      </c>
      <c r="AZ4" s="51">
        <v>1</v>
      </c>
      <c r="BA4" s="51">
        <v>1</v>
      </c>
      <c r="BB4" s="51">
        <v>0</v>
      </c>
      <c r="BC4" s="51">
        <v>0</v>
      </c>
      <c r="BD4" s="51">
        <v>0</v>
      </c>
      <c r="BE4" s="51">
        <v>0</v>
      </c>
      <c r="BF4" s="51">
        <v>2</v>
      </c>
    </row>
    <row r="5" spans="1:62" s="56" customFormat="1" ht="21.75" x14ac:dyDescent="0.25">
      <c r="A5" s="39">
        <v>4</v>
      </c>
      <c r="B5" s="65" t="s">
        <v>229</v>
      </c>
      <c r="C5" s="46" t="s">
        <v>101</v>
      </c>
      <c r="D5" s="51">
        <v>2</v>
      </c>
      <c r="E5" s="51">
        <v>0</v>
      </c>
      <c r="F5" s="51">
        <v>0</v>
      </c>
      <c r="G5" s="51">
        <v>0</v>
      </c>
      <c r="H5" s="51">
        <v>0</v>
      </c>
      <c r="I5" s="51">
        <v>1</v>
      </c>
      <c r="J5" s="51">
        <v>2</v>
      </c>
      <c r="K5" s="51">
        <v>0</v>
      </c>
      <c r="L5" s="51">
        <v>0</v>
      </c>
      <c r="M5" s="51">
        <v>6</v>
      </c>
      <c r="N5" s="51">
        <v>4</v>
      </c>
      <c r="O5" s="51">
        <v>2</v>
      </c>
      <c r="P5" s="51">
        <v>0</v>
      </c>
      <c r="Q5" s="51">
        <v>0</v>
      </c>
      <c r="R5" s="51">
        <v>5</v>
      </c>
      <c r="S5" s="51">
        <v>1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1</v>
      </c>
      <c r="AF5" s="51">
        <v>0</v>
      </c>
      <c r="AG5" s="51">
        <v>0</v>
      </c>
      <c r="AH5" s="51">
        <v>0</v>
      </c>
      <c r="AI5" s="51">
        <v>3</v>
      </c>
      <c r="AJ5" s="51">
        <v>1</v>
      </c>
      <c r="AK5" s="51">
        <v>0</v>
      </c>
      <c r="AL5" s="51">
        <v>0</v>
      </c>
      <c r="AM5" s="51">
        <v>0</v>
      </c>
      <c r="AN5" s="51">
        <v>0</v>
      </c>
      <c r="AO5" s="51">
        <v>2</v>
      </c>
      <c r="AP5" s="51">
        <v>0</v>
      </c>
      <c r="AQ5" s="51">
        <v>2</v>
      </c>
      <c r="AR5" s="51">
        <v>0</v>
      </c>
      <c r="AS5" s="51">
        <v>0</v>
      </c>
      <c r="AT5" s="51">
        <v>0</v>
      </c>
      <c r="AU5" s="51">
        <v>0</v>
      </c>
      <c r="AV5" s="51">
        <v>0</v>
      </c>
      <c r="AW5" s="51">
        <v>1</v>
      </c>
      <c r="AX5" s="51">
        <v>0</v>
      </c>
      <c r="AY5" s="51">
        <v>0</v>
      </c>
      <c r="AZ5" s="51">
        <v>3</v>
      </c>
      <c r="BA5" s="51">
        <v>3</v>
      </c>
      <c r="BB5" s="51">
        <v>0</v>
      </c>
      <c r="BC5" s="51">
        <v>0</v>
      </c>
      <c r="BD5" s="51">
        <v>0</v>
      </c>
      <c r="BE5" s="51">
        <v>1</v>
      </c>
      <c r="BF5" s="51">
        <v>2</v>
      </c>
    </row>
    <row r="6" spans="1:62" s="56" customFormat="1" ht="18" customHeight="1" x14ac:dyDescent="0.25">
      <c r="A6" s="39">
        <v>5</v>
      </c>
      <c r="B6" s="65" t="s">
        <v>230</v>
      </c>
      <c r="C6" s="46" t="s">
        <v>101</v>
      </c>
      <c r="D6" s="51">
        <v>1</v>
      </c>
      <c r="E6" s="51">
        <v>0</v>
      </c>
      <c r="F6" s="51">
        <v>0</v>
      </c>
      <c r="G6" s="51">
        <v>0</v>
      </c>
      <c r="H6" s="51">
        <v>0</v>
      </c>
      <c r="I6" s="51">
        <v>1</v>
      </c>
      <c r="J6" s="51">
        <v>1</v>
      </c>
      <c r="K6" s="51">
        <v>0</v>
      </c>
      <c r="L6" s="51">
        <v>0</v>
      </c>
      <c r="M6" s="51">
        <v>3</v>
      </c>
      <c r="N6" s="51">
        <v>3</v>
      </c>
      <c r="O6" s="51">
        <v>2</v>
      </c>
      <c r="P6" s="51">
        <v>0</v>
      </c>
      <c r="Q6" s="51">
        <v>0</v>
      </c>
      <c r="R6" s="51">
        <v>3</v>
      </c>
      <c r="S6" s="51">
        <v>1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1</v>
      </c>
      <c r="AA6" s="51">
        <v>0</v>
      </c>
      <c r="AB6" s="51">
        <v>0</v>
      </c>
      <c r="AC6" s="51">
        <v>0</v>
      </c>
      <c r="AD6" s="51">
        <v>0</v>
      </c>
      <c r="AE6" s="51">
        <v>1</v>
      </c>
      <c r="AF6" s="51">
        <v>0</v>
      </c>
      <c r="AG6" s="51">
        <v>0</v>
      </c>
      <c r="AH6" s="51">
        <v>0</v>
      </c>
      <c r="AI6" s="51">
        <v>2</v>
      </c>
      <c r="AJ6" s="51">
        <v>1</v>
      </c>
      <c r="AK6" s="51">
        <v>0</v>
      </c>
      <c r="AL6" s="51">
        <v>0</v>
      </c>
      <c r="AM6" s="51">
        <v>0</v>
      </c>
      <c r="AN6" s="51">
        <v>0</v>
      </c>
      <c r="AO6" s="51">
        <v>1</v>
      </c>
      <c r="AP6" s="51">
        <v>0</v>
      </c>
      <c r="AQ6" s="51">
        <v>1</v>
      </c>
      <c r="AR6" s="51">
        <v>0</v>
      </c>
      <c r="AS6" s="51">
        <v>0</v>
      </c>
      <c r="AT6" s="51">
        <v>0</v>
      </c>
      <c r="AU6" s="51">
        <v>0</v>
      </c>
      <c r="AV6" s="51">
        <v>0</v>
      </c>
      <c r="AW6" s="51">
        <v>1</v>
      </c>
      <c r="AX6" s="51">
        <v>0</v>
      </c>
      <c r="AY6" s="51">
        <v>0</v>
      </c>
      <c r="AZ6" s="51">
        <v>2</v>
      </c>
      <c r="BA6" s="51">
        <v>2</v>
      </c>
      <c r="BB6" s="51">
        <v>1</v>
      </c>
      <c r="BC6" s="51">
        <v>0</v>
      </c>
      <c r="BD6" s="51">
        <v>0</v>
      </c>
      <c r="BE6" s="51">
        <v>1</v>
      </c>
      <c r="BF6" s="51">
        <v>1</v>
      </c>
    </row>
    <row r="7" spans="1:62" x14ac:dyDescent="0.25">
      <c r="A7" s="44"/>
      <c r="B7" s="66"/>
      <c r="C7" s="6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</row>
    <row r="8" spans="1:62" x14ac:dyDescent="0.25">
      <c r="A8" s="44"/>
      <c r="B8" s="66"/>
      <c r="C8" s="6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</row>
    <row r="9" spans="1:62" x14ac:dyDescent="0.25">
      <c r="A9" s="44"/>
      <c r="B9" s="66"/>
      <c r="C9" s="6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</row>
    <row r="10" spans="1:62" x14ac:dyDescent="0.25">
      <c r="A10" s="44"/>
      <c r="B10" s="66"/>
      <c r="C10" s="66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</row>
    <row r="11" spans="1:62" x14ac:dyDescent="0.25">
      <c r="A11" s="44"/>
      <c r="B11" s="66"/>
      <c r="C11" s="66"/>
      <c r="D11" s="44"/>
      <c r="E11" s="66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</row>
    <row r="12" spans="1:62" x14ac:dyDescent="0.25">
      <c r="A12" s="44"/>
      <c r="B12" s="66"/>
      <c r="C12" s="66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</row>
    <row r="13" spans="1:62" x14ac:dyDescent="0.25">
      <c r="A13" s="44"/>
      <c r="B13" s="66"/>
      <c r="C13" s="66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</row>
    <row r="14" spans="1:62" ht="21.75" x14ac:dyDescent="0.25">
      <c r="A14" s="44"/>
      <c r="B14" s="66"/>
      <c r="C14" s="66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51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</row>
    <row r="15" spans="1:62" ht="21.75" x14ac:dyDescent="0.25">
      <c r="A15" s="44"/>
      <c r="B15" s="66"/>
      <c r="C15" s="66"/>
      <c r="D15" s="44"/>
      <c r="E15" s="44"/>
      <c r="F15" s="66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51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</row>
    <row r="16" spans="1:62" x14ac:dyDescent="0.25">
      <c r="A16" s="44"/>
      <c r="B16" s="66"/>
      <c r="C16" s="66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</row>
    <row r="17" spans="1:62" x14ac:dyDescent="0.25">
      <c r="A17" s="44"/>
      <c r="B17" s="66"/>
      <c r="C17" s="6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</row>
    <row r="18" spans="1:62" x14ac:dyDescent="0.25">
      <c r="A18" s="44"/>
      <c r="B18" s="66"/>
      <c r="C18" s="66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</row>
    <row r="19" spans="1:62" x14ac:dyDescent="0.25">
      <c r="A19" s="44"/>
      <c r="B19" s="66"/>
      <c r="C19" s="66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</row>
    <row r="20" spans="1:62" x14ac:dyDescent="0.25">
      <c r="A20" s="44"/>
      <c r="B20" s="66"/>
      <c r="C20" s="66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</row>
    <row r="21" spans="1:62" x14ac:dyDescent="0.25">
      <c r="A21" s="44"/>
      <c r="B21" s="66"/>
      <c r="C21" s="66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</row>
    <row r="22" spans="1:62" x14ac:dyDescent="0.25">
      <c r="A22" s="44"/>
      <c r="B22" s="66"/>
      <c r="C22" s="66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</row>
    <row r="23" spans="1:62" x14ac:dyDescent="0.25">
      <c r="A23" s="44"/>
      <c r="B23" s="66"/>
      <c r="C23" s="66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</row>
    <row r="24" spans="1:62" x14ac:dyDescent="0.25">
      <c r="A24" s="44"/>
      <c r="B24" s="66"/>
      <c r="C24" s="6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</row>
    <row r="25" spans="1:62" x14ac:dyDescent="0.25">
      <c r="A25" s="44"/>
      <c r="B25" s="66"/>
      <c r="C25" s="66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</row>
    <row r="26" spans="1:62" x14ac:dyDescent="0.25">
      <c r="A26" s="44"/>
      <c r="B26" s="66"/>
      <c r="C26" s="66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</row>
    <row r="27" spans="1:62" x14ac:dyDescent="0.25">
      <c r="A27" s="44"/>
      <c r="B27" s="66"/>
      <c r="C27" s="66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</row>
    <row r="28" spans="1:62" x14ac:dyDescent="0.25">
      <c r="A28" s="44"/>
      <c r="B28" s="66"/>
      <c r="C28" s="66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</row>
    <row r="29" spans="1:62" x14ac:dyDescent="0.25">
      <c r="A29" s="44"/>
      <c r="B29" s="66"/>
      <c r="C29" s="66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62" x14ac:dyDescent="0.25">
      <c r="A30" s="44"/>
      <c r="B30" s="66"/>
      <c r="C30" s="66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</row>
    <row r="31" spans="1:62" x14ac:dyDescent="0.25">
      <c r="A31" s="44"/>
      <c r="B31" s="66"/>
      <c r="C31" s="6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2" spans="1:62" x14ac:dyDescent="0.25">
      <c r="A32" s="44"/>
      <c r="B32" s="66"/>
      <c r="C32" s="6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</row>
    <row r="33" spans="1:62" x14ac:dyDescent="0.25">
      <c r="A33" s="44"/>
      <c r="B33" s="66"/>
      <c r="C33" s="66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1:62" x14ac:dyDescent="0.25">
      <c r="A34" s="44"/>
      <c r="B34" s="66"/>
      <c r="C34" s="6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</row>
    <row r="35" spans="1:62" x14ac:dyDescent="0.25">
      <c r="B35" s="50"/>
      <c r="C35" s="5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معاونت بهداشت </vt:lpstr>
      <vt:lpstr>معاونت درمان </vt:lpstr>
      <vt:lpstr>آموزشی</vt:lpstr>
      <vt:lpstr>تحقیقات </vt:lpstr>
      <vt:lpstr>غذا و دارو </vt:lpstr>
      <vt:lpstr>طب ایرانی</vt:lpstr>
    </vt:vector>
  </TitlesOfParts>
  <Company>health.gov.ir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كوشا خانم الهه</dc:creator>
  <cp:lastModifiedBy>abasi</cp:lastModifiedBy>
  <cp:lastPrinted>2020-05-11T06:07:58Z</cp:lastPrinted>
  <dcterms:created xsi:type="dcterms:W3CDTF">2018-07-25T03:22:42Z</dcterms:created>
  <dcterms:modified xsi:type="dcterms:W3CDTF">2020-05-11T06:08:35Z</dcterms:modified>
</cp:coreProperties>
</file>